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OMPRAS\2021\PROCESSOS\PROC 006702 - CONTRATAÇÃO DE RECEPCIONISTA\Pregão 36\"/>
    </mc:Choice>
  </mc:AlternateContent>
  <bookViews>
    <workbookView showHorizontalScroll="0" showVerticalScroll="0" xWindow="0" yWindow="0" windowWidth="16380" windowHeight="8190" tabRatio="948"/>
  </bookViews>
  <sheets>
    <sheet name="Recepcionista" sheetId="13" r:id="rId1"/>
    <sheet name="Uniforme" sheetId="6" r:id="rId2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Recepcionista!$A$2:$L$152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J151" i="13" l="1"/>
  <c r="J62" i="13"/>
  <c r="F11" i="6" l="1"/>
  <c r="F7" i="6"/>
  <c r="F5" i="6"/>
  <c r="F8" i="6"/>
  <c r="F9" i="6"/>
  <c r="J150" i="13" l="1"/>
  <c r="J30" i="13" l="1"/>
  <c r="J63" i="13" l="1"/>
  <c r="J132" i="13" l="1"/>
  <c r="F4" i="6"/>
  <c r="J68" i="13" l="1"/>
  <c r="J74" i="13" s="1"/>
  <c r="J99" i="13"/>
  <c r="J86" i="13"/>
  <c r="J43" i="13"/>
  <c r="J57" i="13"/>
  <c r="J100" i="13" s="1"/>
  <c r="J101" i="13" s="1"/>
  <c r="J108" i="13"/>
  <c r="J113" i="13"/>
  <c r="F6" i="6"/>
  <c r="F10" i="6" s="1"/>
  <c r="J36" i="13"/>
  <c r="K81" i="13" l="1"/>
  <c r="K97" i="13"/>
  <c r="K80" i="13"/>
  <c r="K82" i="13"/>
  <c r="K100" i="13"/>
  <c r="K92" i="13"/>
  <c r="K98" i="13"/>
  <c r="K84" i="13"/>
  <c r="J136" i="13"/>
  <c r="K96" i="13"/>
  <c r="K93" i="13"/>
  <c r="K83" i="13"/>
  <c r="K42" i="13"/>
  <c r="K94" i="13"/>
  <c r="K85" i="13"/>
  <c r="K41" i="13"/>
  <c r="K95" i="13"/>
  <c r="K43" i="13" l="1"/>
  <c r="K53" i="13" s="1"/>
  <c r="K86" i="13"/>
  <c r="J138" i="13" s="1"/>
  <c r="K99" i="13"/>
  <c r="K101" i="13" s="1"/>
  <c r="J112" i="13" s="1"/>
  <c r="J114" i="13" s="1"/>
  <c r="J139" i="13" s="1"/>
  <c r="K51" i="13" l="1"/>
  <c r="K50" i="13"/>
  <c r="J72" i="13"/>
  <c r="K54" i="13"/>
  <c r="K52" i="13"/>
  <c r="K56" i="13"/>
  <c r="K55" i="13"/>
  <c r="K49" i="13"/>
  <c r="K57" i="13" l="1"/>
  <c r="J73" i="13" s="1"/>
  <c r="J75" i="13" s="1"/>
  <c r="J137" i="13" l="1"/>
  <c r="J122" i="13"/>
  <c r="J140" i="13" s="1"/>
  <c r="J141" i="13" l="1"/>
  <c r="K126" i="13" s="1"/>
  <c r="K127" i="13" s="1"/>
  <c r="K129" i="13" s="1"/>
  <c r="K130" i="13" l="1"/>
  <c r="K131" i="13"/>
  <c r="K132" i="13" l="1"/>
  <c r="J142" i="13" s="1"/>
  <c r="J143" i="13" s="1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>CCT - Anexo I</t>
        </r>
      </text>
    </comment>
    <comment ref="J21" authorId="0" shapeId="0">
      <text>
        <r>
          <rPr>
            <b/>
            <sz val="9"/>
            <color indexed="81"/>
            <rFont val="Segoe UI"/>
            <family val="2"/>
          </rPr>
          <t>CCT  - Cláusula 3ª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CCT, Cláusula 1º</t>
        </r>
      </text>
    </comment>
    <comment ref="J23" authorId="3" shapeId="0">
      <text>
        <r>
          <rPr>
            <sz val="10"/>
            <rFont val="Arial"/>
            <family val="2"/>
          </rPr>
          <t>Quantidade média de dias trabalhados no mês</t>
        </r>
      </text>
    </comment>
    <comment ref="J24" authorId="4" shapeId="0">
      <text>
        <r>
          <rPr>
            <sz val="9"/>
            <color indexed="81"/>
            <rFont val="Segoe UI"/>
            <family val="2"/>
          </rPr>
          <t>tarifa vigente</t>
        </r>
      </text>
    </comment>
    <comment ref="J25" authorId="4" shapeId="0">
      <text>
        <r>
          <rPr>
            <sz val="9"/>
            <color indexed="81"/>
            <rFont val="Segoe UI"/>
            <family val="2"/>
          </rPr>
          <t>Cláusula 11ª da CCT</t>
        </r>
      </text>
    </comment>
    <comment ref="J30" authorId="3" shapeId="0">
      <text>
        <r>
          <rPr>
            <sz val="10"/>
            <rFont val="Arial"/>
            <family val="2"/>
          </rPr>
          <t>Após análise das áreas onde serão executados os serviços de limpeza, foi identificada a necessidade da prestação do serviço em uma jornada de 06 horas diárias, totalizando 30 horas semanais.
Dessa forma, a fim de estimar os valor da contratação para atender as necessidades elecadas, o salário base foi calculado de forma proporcional às horas efetivamente trabalhadas. 
Os valores referentes aos insumos, benefícios mensais e diários e materiais não sofrem variação em decorrência da redução de jornada.</t>
        </r>
      </text>
    </comment>
    <comment ref="J31" authorId="3" shapeId="0">
      <text>
        <r>
          <rPr>
            <sz val="10"/>
            <rFont val="Arial"/>
            <family val="2"/>
          </rPr>
          <t>Não se aplica</t>
        </r>
      </text>
    </comment>
    <comment ref="J32" authorId="3" shapeId="0">
      <text>
        <r>
          <rPr>
            <sz val="10"/>
            <rFont val="Arial"/>
            <family val="2"/>
          </rPr>
          <t>Não se aplica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Não se aplica</t>
        </r>
      </text>
    </comment>
    <comment ref="J35" authorId="3" shapeId="0">
      <text>
        <r>
          <rPr>
            <sz val="10"/>
            <rFont val="Arial"/>
            <family val="2"/>
          </rPr>
          <t>Não se aplica</t>
        </r>
      </text>
    </comment>
    <comment ref="K4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49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0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1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2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3" authorId="3" shapeId="0">
      <text>
        <r>
          <rPr>
            <sz val="10"/>
            <rFont val="Arial"/>
            <family val="2"/>
          </rPr>
          <t>Decreto n.º 2.318/86.</t>
        </r>
      </text>
    </comment>
    <comment ref="K54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5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6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2" authorId="3" shapeId="0">
      <text>
        <r>
          <rPr>
            <sz val="10"/>
            <rFont val="Arial"/>
            <family val="2"/>
          </rPr>
          <t>CCT Cláusula 12ª</t>
        </r>
      </text>
    </comment>
    <comment ref="J63" authorId="3" shapeId="0">
      <text>
        <r>
          <rPr>
            <sz val="10"/>
            <rFont val="Arial"/>
            <family val="2"/>
          </rPr>
          <t>Cláusula 15ª da CCT</t>
        </r>
      </text>
    </comment>
    <comment ref="J64" authorId="6" shapeId="0">
      <text>
        <r>
          <rPr>
            <sz val="10"/>
            <color indexed="81"/>
            <rFont val="Arial"/>
            <family val="2"/>
          </rPr>
          <t>Cláusula 24ª CCT</t>
        </r>
      </text>
    </comment>
    <comment ref="J65" authorId="5" shapeId="0">
      <text>
        <r>
          <rPr>
            <sz val="9"/>
            <color indexed="81"/>
            <rFont val="Segoe UI"/>
            <family val="2"/>
          </rPr>
          <t>Cláusula 21ª da CCT</t>
        </r>
      </text>
    </comment>
    <comment ref="J66" authorId="5" shapeId="0">
      <text>
        <r>
          <rPr>
            <sz val="9"/>
            <color indexed="81"/>
            <rFont val="Segoe UI"/>
            <family val="2"/>
          </rPr>
          <t>Cláusula 33ª da CCT</t>
        </r>
      </text>
    </comment>
    <comment ref="J67" authorId="7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K8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84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
</t>
        </r>
      </text>
    </comment>
    <comment ref="K92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07" authorId="3" shapeId="0">
      <text>
        <r>
          <rPr>
            <sz val="10"/>
            <rFont val="Arial"/>
            <family val="2"/>
          </rPr>
          <t>Não se aplica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8" authorId="3" shapeId="0">
      <text>
        <r>
          <rPr>
            <sz val="10"/>
            <rFont val="Arial"/>
            <family val="2"/>
          </rPr>
          <t xml:space="preserve">Cláusula 22ª da CCT
"Parágrafo Quinto - As empresas devem compor o valor mínimo de R$ 7,00 (sete reais) para composição do EPI's e o valor mínimo de </t>
        </r>
        <r>
          <rPr>
            <b/>
            <sz val="10"/>
            <color indexed="81"/>
            <rFont val="Arial"/>
            <family val="2"/>
          </rPr>
          <t>R$ 28,00</t>
        </r>
        <r>
          <rPr>
            <sz val="10"/>
            <rFont val="Arial"/>
            <family val="2"/>
          </rPr>
          <t xml:space="preserve"> (vinte e oito reais) para o uniforme, nas Planilhas de Custos e Formação de Preço, para custeio destes insumos, como forma de garantia pré-estabelecida em contrato"
As peças de vestuário informadas na aba "UNIFORME" são estimativas. A licitante poderá adequar a relação, se assim desejar, informado o custo unitário de cada peça listada na tabela.
</t>
        </r>
      </text>
    </comment>
    <comment ref="J119" authorId="3" shapeId="0">
      <text>
        <r>
          <rPr>
            <sz val="10"/>
            <rFont val="Arial"/>
            <family val="2"/>
          </rPr>
          <t xml:space="preserve">Não se Aplica
   </t>
        </r>
      </text>
    </comment>
    <comment ref="J120" authorId="7" shapeId="0">
      <text>
        <r>
          <rPr>
            <sz val="9"/>
            <color indexed="81"/>
            <rFont val="Segoe UI"/>
            <charset val="1"/>
          </rPr>
          <t>Não se Aplica</t>
        </r>
      </text>
    </comment>
    <comment ref="J121" authorId="7" shapeId="0">
      <text>
        <r>
          <rPr>
            <sz val="10"/>
            <color indexed="81"/>
            <rFont val="Arial"/>
            <family val="2"/>
          </rPr>
          <t xml:space="preserve">Cláusula 22ª da CCT
"Parágrafo Quinto - As empresas devem compor o valor mínimo de </t>
        </r>
        <r>
          <rPr>
            <b/>
            <sz val="10"/>
            <color indexed="81"/>
            <rFont val="Arial"/>
            <family val="2"/>
          </rPr>
          <t>R$ 7,00</t>
        </r>
        <r>
          <rPr>
            <sz val="10"/>
            <color indexed="81"/>
            <rFont val="Arial"/>
            <family val="2"/>
          </rPr>
          <t xml:space="preserve"> (sete reais) para composição do EPI's e o valor mínimo de R$ 28,00 (vinte e oito reais) para o uniforme, nas Planilhas de Custos e Formação de Preço, para custeio destes insumos, como forma de garantia pré-estabelecida em contrato"</t>
        </r>
      </text>
    </comment>
    <comment ref="J126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6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7" authorId="3" shapeId="0">
      <text>
        <r>
          <rPr>
            <sz val="10"/>
            <rFont val="Arial"/>
            <family val="2"/>
          </rPr>
          <t>O Caderno Técnico definiu o percentual de 6,79%.
A empresa poderá cotar o percentual de acordo com a sua realidade.</t>
        </r>
      </text>
    </comment>
    <comment ref="K127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8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K129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1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1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sharedStrings.xml><?xml version="1.0" encoding="utf-8"?>
<sst xmlns="http://schemas.openxmlformats.org/spreadsheetml/2006/main" count="245" uniqueCount="152">
  <si>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</si>
  <si>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</si>
  <si>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</si>
  <si>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</si>
  <si>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</si>
  <si>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</si>
  <si>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</si>
  <si>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</si>
  <si>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</si>
  <si>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</si>
  <si>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</si>
  <si>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</si>
  <si>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</si>
  <si>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</si>
  <si>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</si>
  <si>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</si>
  <si>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</si>
  <si>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</si>
  <si>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</si>
  <si>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</si>
  <si>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</si>
  <si>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</si>
  <si>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</si>
  <si>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</si>
  <si>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</si>
  <si>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</si>
  <si>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 (R$) 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</si>
  <si>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</si>
  <si>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</si>
  <si>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</si>
  <si>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</si>
  <si>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</si>
  <si>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</si>
  <si>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</si>
  <si>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</si>
  <si>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</si>
  <si>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</si>
  <si>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</si>
  <si>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</si>
  <si>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</si>
  <si>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</si>
  <si>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</si>
  <si>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</si>
  <si>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</si>
  <si>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</si>
  <si>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</si>
  <si>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</si>
  <si>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</si>
  <si>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</si>
  <si>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</si>
  <si>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</si>
  <si>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</si>
  <si>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</si>
  <si>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</si>
  <si>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</si>
  <si>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</si>
  <si>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</si>
  <si>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</si>
  <si>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</si>
  <si>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</si>
  <si>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</si>
  <si>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</si>
  <si>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</si>
  <si>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</si>
  <si>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</si>
  <si>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</si>
  <si>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</si>
  <si>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</si>
  <si>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</si>
  <si>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</si>
  <si>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</si>
  <si>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</si>
  <si>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</si>
  <si>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</si>
  <si>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</si>
  <si>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</si>
  <si>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</si>
  <si>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</si>
  <si>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</si>
  <si>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</si>
  <si>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</si>
  <si>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Tipo de Serviço (mesmo serviço com características distintas)</t>
  </si>
  <si>
    <t>Submódulo 2.2 - Encargos Previdenciários (GPS), Fundo de Garantia por Tempo de Seviço (FGTS) e outras contribuições</t>
  </si>
  <si>
    <t>VALOR GLOBAL DA PROPOSTA</t>
  </si>
  <si>
    <t>DESCRIÇÃO</t>
  </si>
  <si>
    <t>Valor mensal do serviço</t>
  </si>
  <si>
    <t>Valor global da proposta (valor mensal do serviço multiplicado pelo número de meses do contrato)</t>
  </si>
  <si>
    <t>VALOR (R$)</t>
  </si>
  <si>
    <t>Percentual    (%)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</si>
  <si>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</si>
  <si>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</si>
  <si>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</si>
  <si>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</si>
  <si>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</si>
  <si>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*SESC ou SESI</t>
  </si>
  <si>
    <t>*SENAI - SENAC</t>
  </si>
  <si>
    <t>Férias e Adicional de Férias</t>
  </si>
  <si>
    <t>Multa do FGTS e contribuição social sobre o Aviso Prévio Indenizado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</si>
  <si>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</si>
  <si>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</si>
  <si>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</si>
  <si>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</si>
  <si>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</si>
  <si>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</si>
  <si>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</si>
  <si>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</si>
  <si>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</si>
  <si>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</si>
  <si>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</si>
  <si>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</si>
  <si>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</si>
  <si>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</si>
  <si>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</si>
  <si>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C.1) Tributos Federais (PIS = 1,65% e COFINS = 7,60%)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</si>
  <si>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</si>
  <si>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</si>
  <si>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</si>
  <si>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</si>
  <si>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</si>
  <si>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</si>
  <si>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</si>
  <si>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</si>
  <si>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</si>
  <si>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</si>
  <si>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</si>
  <si>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*SEBRAE</t>
  </si>
  <si>
    <t>Limpeza e Conservação                                          Seg a Sex (44h)</t>
  </si>
  <si>
    <t xml:space="preserve">Valor do auxílio alimentação </t>
  </si>
  <si>
    <t>1º Janeiro</t>
  </si>
  <si>
    <t>Seguro de Vida</t>
  </si>
  <si>
    <t>RIO BRANCO/AC</t>
  </si>
  <si>
    <t>AC000024/2021</t>
  </si>
  <si>
    <t>Programa de Qualificação do Trabalhador</t>
  </si>
  <si>
    <t>Outros (EPI's)</t>
  </si>
  <si>
    <t>Outros (Especificar)</t>
  </si>
  <si>
    <t>Saúde e Segurança do Trabalho</t>
  </si>
  <si>
    <t>00091.006702/2021-68</t>
  </si>
  <si>
    <t>Serviço de Recepcionista SEAC</t>
  </si>
  <si>
    <t>4221-05</t>
  </si>
  <si>
    <t>UNIFORME POR RECEPCIONISTA</t>
  </si>
  <si>
    <t xml:space="preserve">TOTAL ANUAL POR RECEPCIONISTA (R$) </t>
  </si>
  <si>
    <t>Recepcionista</t>
  </si>
  <si>
    <t>PERIOCIDADE</t>
  </si>
  <si>
    <t>QUANTIDADE</t>
  </si>
  <si>
    <t>Calças ou saias compridas tipo social nas cores azul-marinho ou preta</t>
  </si>
  <si>
    <t>Anual</t>
  </si>
  <si>
    <t>Camisas sociais de manga longa na cor branca de tecido de composição mista</t>
  </si>
  <si>
    <t>Semestral</t>
  </si>
  <si>
    <t>Blazer na cor azul-marinho ou preta</t>
  </si>
  <si>
    <t>Cinto em couro preto</t>
  </si>
  <si>
    <t>Sapatos do tipo social na cor preta</t>
  </si>
  <si>
    <t>Meias do tipo social, acompanhando as cores da calça/saia (azul-marinho/preto)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</si>
</sst>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&quot;R$&quot;\ * #,##0.00_-;\-&quot;R$&quot;\ * #,##0.00_-;_-&quot;R$&quot;\ * &quot;-&quot;??_-;_-@_-"/>
    <numFmt numFmtId="165" formatCode="&quot; R$ &quot;#,##0.00\ ;&quot; R$ (&quot;#,##0.00\);&quot; R$ -&quot;#\ ;@\ "/>
    <numFmt numFmtId="166" formatCode="#,##0.00\ ;&quot; (&quot;#,##0.00\);&quot; -&quot;#\ ;@\ "/>
    <numFmt numFmtId="167" formatCode="d/m/yyyy"/>
    <numFmt numFmtId="168" formatCode="#,##0.00\ ;\(#,##0.00\)"/>
    <numFmt numFmtId="169" formatCode="0.000%"/>
  </numFmts>
  <fonts count="19">
    <font>
      <sz val="10"/>
      <name val="Arial"/>
      <family val="2"/>
    </font>
    <font>
      <sz val="10"/>
      <name val="Arial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b/>
      <sz val="9"/>
      <color indexed="81"/>
      <name val="Segoe UI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indexed="81"/>
      <name val="Arial"/>
      <family val="2"/>
    </font>
    <font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0">
    <xf numFmtId="0" fontId="0" fillId="0" borderId="0"/>
    <xf numFmtId="164" fontId="1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6" fontId="8" fillId="0" borderId="0" applyFill="0" applyBorder="0" applyAlignment="0" applyProtection="0"/>
  </cellStyleXfs>
  <cellXfs count="192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8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4" fontId="7" fillId="0" borderId="2" xfId="1" applyFont="1" applyFill="1" applyBorder="1" applyAlignment="1" applyProtection="1">
      <alignment vertical="center" wrapText="1"/>
    </xf>
    <xf numFmtId="164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68" fontId="0" fillId="2" borderId="0" xfId="0" applyNumberFormat="1" applyFont="1" applyFill="1" applyAlignment="1" applyProtection="1">
      <alignment vertical="center"/>
    </xf>
    <xf numFmtId="168" fontId="7" fillId="2" borderId="0" xfId="0" applyNumberFormat="1" applyFont="1" applyFill="1" applyAlignment="1" applyProtection="1">
      <alignment vertical="center"/>
    </xf>
    <xf numFmtId="168" fontId="6" fillId="2" borderId="0" xfId="0" applyNumberFormat="1" applyFont="1" applyFill="1" applyBorder="1" applyAlignment="1" applyProtection="1">
      <alignment vertical="center"/>
    </xf>
    <xf numFmtId="168" fontId="7" fillId="2" borderId="0" xfId="0" applyNumberFormat="1" applyFont="1" applyFill="1" applyBorder="1" applyAlignment="1" applyProtection="1">
      <alignment horizontal="justify" vertical="top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10" fontId="0" fillId="2" borderId="8" xfId="0" applyNumberFormat="1" applyFont="1" applyFill="1" applyBorder="1" applyAlignment="1" applyProtection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7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169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/>
    </xf>
    <xf numFmtId="0" fontId="0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 applyProtection="1">
      <alignment horizontal="center" vertical="center" wrapText="1"/>
      <protection locked="0"/>
    </xf>
    <xf numFmtId="10" fontId="7" fillId="5" borderId="5" xfId="0" applyNumberFormat="1" applyFont="1" applyFill="1" applyBorder="1" applyAlignment="1">
      <alignment horizontal="center"/>
    </xf>
    <xf numFmtId="0" fontId="7" fillId="4" borderId="5" xfId="0" applyFont="1" applyFill="1" applyBorder="1" applyAlignment="1" applyProtection="1">
      <alignment horizontal="center" vertical="center"/>
    </xf>
    <xf numFmtId="10" fontId="7" fillId="4" borderId="5" xfId="0" applyNumberFormat="1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5" borderId="5" xfId="0" applyFont="1" applyFill="1" applyBorder="1" applyAlignment="1" applyProtection="1">
      <alignment horizontal="center" vertical="center"/>
    </xf>
    <xf numFmtId="10" fontId="7" fillId="5" borderId="5" xfId="0" applyNumberFormat="1" applyFont="1" applyFill="1" applyBorder="1" applyAlignment="1">
      <alignment horizontal="center" vertical="center"/>
    </xf>
    <xf numFmtId="168" fontId="7" fillId="5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14" fillId="2" borderId="0" xfId="0" applyNumberFormat="1" applyFont="1" applyFill="1" applyBorder="1" applyAlignment="1" applyProtection="1">
      <alignment horizontal="center" vertical="center"/>
    </xf>
    <xf numFmtId="168" fontId="7" fillId="4" borderId="5" xfId="0" applyNumberFormat="1" applyFont="1" applyFill="1" applyBorder="1" applyAlignment="1" applyProtection="1">
      <alignment horizontal="center" vertical="center"/>
    </xf>
    <xf numFmtId="168" fontId="7" fillId="4" borderId="5" xfId="0" applyNumberFormat="1" applyFont="1" applyFill="1" applyBorder="1" applyAlignment="1" applyProtection="1">
      <alignment horizontal="center" vertical="top" wrapText="1"/>
    </xf>
    <xf numFmtId="168" fontId="7" fillId="4" borderId="5" xfId="0" applyNumberFormat="1" applyFont="1" applyFill="1" applyBorder="1" applyAlignment="1" applyProtection="1">
      <alignment vertical="center"/>
    </xf>
    <xf numFmtId="168" fontId="11" fillId="4" borderId="5" xfId="0" applyNumberFormat="1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7" fillId="4" borderId="5" xfId="0" applyFont="1" applyFill="1" applyBorder="1" applyAlignment="1" applyProtection="1">
      <alignment horizontal="center" vertical="center"/>
      <protection locked="0"/>
    </xf>
    <xf numFmtId="168" fontId="7" fillId="4" borderId="5" xfId="0" applyNumberFormat="1" applyFont="1" applyFill="1" applyBorder="1" applyAlignment="1" applyProtection="1">
      <alignment horizontal="center" vertical="center"/>
    </xf>
    <xf numFmtId="0" fontId="7" fillId="4" borderId="5" xfId="0" applyFont="1" applyFill="1" applyBorder="1" applyAlignment="1" applyProtection="1">
      <alignment horizontal="center" vertical="center" wrapText="1"/>
    </xf>
    <xf numFmtId="2" fontId="7" fillId="4" borderId="7" xfId="0" applyNumberFormat="1" applyFont="1" applyFill="1" applyBorder="1" applyAlignment="1" applyProtection="1">
      <alignment horizontal="center" vertical="center"/>
    </xf>
    <xf numFmtId="2" fontId="7" fillId="4" borderId="10" xfId="0" applyNumberFormat="1" applyFont="1" applyFill="1" applyBorder="1" applyAlignment="1" applyProtection="1">
      <alignment horizontal="center" vertical="center"/>
    </xf>
    <xf numFmtId="2" fontId="16" fillId="2" borderId="5" xfId="0" applyNumberFormat="1" applyFont="1" applyFill="1" applyBorder="1" applyAlignment="1" applyProtection="1">
      <alignment horizontal="center" vertical="center"/>
    </xf>
    <xf numFmtId="2" fontId="7" fillId="4" borderId="5" xfId="0" applyNumberFormat="1" applyFont="1" applyFill="1" applyBorder="1" applyAlignment="1" applyProtection="1">
      <alignment horizontal="center" vertical="center"/>
    </xf>
    <xf numFmtId="0" fontId="7" fillId="5" borderId="7" xfId="0" applyFont="1" applyFill="1" applyBorder="1" applyAlignment="1" applyProtection="1">
      <alignment horizontal="center" vertical="top" wrapText="1"/>
    </xf>
    <xf numFmtId="0" fontId="7" fillId="5" borderId="10" xfId="0" applyFont="1" applyFill="1" applyBorder="1" applyAlignment="1" applyProtection="1">
      <alignment horizontal="center" vertical="top" wrapText="1"/>
    </xf>
    <xf numFmtId="0" fontId="7" fillId="0" borderId="13" xfId="0" applyFont="1" applyFill="1" applyBorder="1" applyAlignment="1" applyProtection="1">
      <alignment horizontal="center" vertical="center"/>
    </xf>
    <xf numFmtId="168" fontId="0" fillId="0" borderId="5" xfId="0" applyNumberFormat="1" applyFont="1" applyFill="1" applyBorder="1" applyAlignment="1" applyProtection="1">
      <alignment horizontal="left" vertical="top" wrapText="1"/>
    </xf>
    <xf numFmtId="0" fontId="0" fillId="2" borderId="5" xfId="0" applyFont="1" applyFill="1" applyBorder="1" applyAlignment="1" applyProtection="1">
      <alignment horizontal="left" vertical="center"/>
    </xf>
    <xf numFmtId="2" fontId="0" fillId="2" borderId="7" xfId="0" applyNumberFormat="1" applyFont="1" applyFill="1" applyBorder="1" applyAlignment="1" applyProtection="1">
      <alignment horizontal="center" vertical="center"/>
    </xf>
    <xf numFmtId="0" fontId="0" fillId="2" borderId="12" xfId="0" applyFont="1" applyFill="1" applyBorder="1" applyAlignment="1" applyProtection="1">
      <alignment horizontal="center" vertical="center"/>
    </xf>
    <xf numFmtId="0" fontId="0" fillId="2" borderId="10" xfId="0" applyFont="1" applyFill="1" applyBorder="1" applyAlignment="1" applyProtection="1">
      <alignment horizontal="center" vertical="center"/>
    </xf>
    <xf numFmtId="168" fontId="0" fillId="2" borderId="7" xfId="0" applyNumberFormat="1" applyFont="1" applyFill="1" applyBorder="1" applyAlignment="1" applyProtection="1">
      <alignment horizontal="center" vertical="center"/>
    </xf>
    <xf numFmtId="0" fontId="7" fillId="4" borderId="5" xfId="0" applyFont="1" applyFill="1" applyBorder="1" applyAlignment="1" applyProtection="1">
      <alignment horizontal="center" vertical="center"/>
    </xf>
    <xf numFmtId="2" fontId="0" fillId="0" borderId="7" xfId="0" applyNumberFormat="1" applyFont="1" applyFill="1" applyBorder="1" applyAlignment="1" applyProtection="1">
      <alignment horizontal="center" vertical="center"/>
    </xf>
    <xf numFmtId="2" fontId="0" fillId="0" borderId="10" xfId="0" applyNumberFormat="1" applyFont="1" applyFill="1" applyBorder="1" applyAlignment="1" applyProtection="1">
      <alignment horizontal="center" vertical="center"/>
    </xf>
    <xf numFmtId="2" fontId="7" fillId="0" borderId="7" xfId="0" applyNumberFormat="1" applyFont="1" applyFill="1" applyBorder="1" applyAlignment="1" applyProtection="1">
      <alignment horizontal="center" vertical="center"/>
    </xf>
    <xf numFmtId="2" fontId="7" fillId="0" borderId="10" xfId="0" applyNumberFormat="1" applyFont="1" applyFill="1" applyBorder="1" applyAlignment="1" applyProtection="1">
      <alignment horizontal="center" vertical="center"/>
    </xf>
    <xf numFmtId="168" fontId="0" fillId="0" borderId="7" xfId="0" applyNumberFormat="1" applyFont="1" applyFill="1" applyBorder="1" applyAlignment="1" applyProtection="1">
      <alignment horizontal="center" vertical="center" wrapText="1"/>
    </xf>
    <xf numFmtId="168" fontId="0" fillId="0" borderId="12" xfId="0" applyNumberFormat="1" applyFont="1" applyFill="1" applyBorder="1" applyAlignment="1" applyProtection="1">
      <alignment horizontal="center" vertical="center" wrapText="1"/>
    </xf>
    <xf numFmtId="168" fontId="0" fillId="0" borderId="10" xfId="0" applyNumberFormat="1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top" wrapText="1"/>
    </xf>
    <xf numFmtId="0" fontId="7" fillId="2" borderId="13" xfId="0" applyFont="1" applyFill="1" applyBorder="1" applyAlignment="1" applyProtection="1">
      <alignment horizontal="center" vertical="center"/>
    </xf>
    <xf numFmtId="168" fontId="0" fillId="2" borderId="5" xfId="0" applyNumberFormat="1" applyFont="1" applyFill="1" applyBorder="1" applyAlignment="1" applyProtection="1">
      <alignment horizontal="left" vertical="top" wrapText="1"/>
    </xf>
    <xf numFmtId="168" fontId="0" fillId="2" borderId="5" xfId="0" applyNumberFormat="1" applyFont="1" applyFill="1" applyBorder="1" applyAlignment="1" applyProtection="1">
      <alignment horizontal="center" vertical="center"/>
      <protection locked="0"/>
    </xf>
    <xf numFmtId="168" fontId="0" fillId="0" borderId="7" xfId="0" applyNumberFormat="1" applyFont="1" applyFill="1" applyBorder="1" applyAlignment="1" applyProtection="1">
      <alignment horizontal="left" vertical="top" wrapText="1"/>
    </xf>
    <xf numFmtId="168" fontId="0" fillId="0" borderId="12" xfId="0" applyNumberFormat="1" applyFont="1" applyFill="1" applyBorder="1" applyAlignment="1" applyProtection="1">
      <alignment horizontal="left" vertical="top" wrapText="1"/>
    </xf>
    <xf numFmtId="168" fontId="0" fillId="0" borderId="10" xfId="0" applyNumberFormat="1" applyFont="1" applyFill="1" applyBorder="1" applyAlignment="1" applyProtection="1">
      <alignment horizontal="left" vertical="top" wrapText="1"/>
    </xf>
    <xf numFmtId="168" fontId="7" fillId="4" borderId="5" xfId="0" applyNumberFormat="1" applyFont="1" applyFill="1" applyBorder="1" applyAlignment="1" applyProtection="1">
      <alignment horizontal="left" vertical="center"/>
    </xf>
    <xf numFmtId="168" fontId="7" fillId="4" borderId="12" xfId="0" applyNumberFormat="1" applyFont="1" applyFill="1" applyBorder="1" applyAlignment="1" applyProtection="1">
      <alignment horizontal="center" vertical="center"/>
    </xf>
    <xf numFmtId="168" fontId="7" fillId="4" borderId="10" xfId="0" applyNumberFormat="1" applyFont="1" applyFill="1" applyBorder="1" applyAlignment="1" applyProtection="1">
      <alignment horizontal="center" vertical="center"/>
    </xf>
    <xf numFmtId="168" fontId="7" fillId="4" borderId="5" xfId="0" applyNumberFormat="1" applyFont="1" applyFill="1" applyBorder="1" applyAlignment="1" applyProtection="1">
      <alignment horizontal="left" vertical="center" wrapText="1"/>
    </xf>
    <xf numFmtId="168" fontId="7" fillId="2" borderId="0" xfId="0" applyNumberFormat="1" applyFont="1" applyFill="1" applyBorder="1" applyAlignment="1" applyProtection="1">
      <alignment horizontal="center" vertical="top" wrapText="1"/>
    </xf>
    <xf numFmtId="168" fontId="7" fillId="4" borderId="7" xfId="0" applyNumberFormat="1" applyFont="1" applyFill="1" applyBorder="1" applyAlignment="1" applyProtection="1">
      <alignment horizontal="center" vertical="center"/>
    </xf>
    <xf numFmtId="0" fontId="0" fillId="5" borderId="5" xfId="0" applyFont="1" applyFill="1" applyBorder="1" applyAlignment="1">
      <alignment vertical="center"/>
    </xf>
    <xf numFmtId="168" fontId="7" fillId="2" borderId="0" xfId="0" applyNumberFormat="1" applyFont="1" applyFill="1" applyAlignment="1" applyProtection="1">
      <alignment horizontal="center" vertical="center"/>
    </xf>
    <xf numFmtId="168" fontId="7" fillId="4" borderId="21" xfId="0" applyNumberFormat="1" applyFont="1" applyFill="1" applyBorder="1" applyAlignment="1" applyProtection="1">
      <alignment horizontal="center" vertical="center"/>
    </xf>
    <xf numFmtId="168" fontId="7" fillId="4" borderId="15" xfId="0" applyNumberFormat="1" applyFont="1" applyFill="1" applyBorder="1" applyAlignment="1" applyProtection="1">
      <alignment horizontal="center" vertical="center"/>
    </xf>
    <xf numFmtId="168" fontId="7" fillId="4" borderId="22" xfId="0" applyNumberFormat="1" applyFont="1" applyFill="1" applyBorder="1" applyAlignment="1" applyProtection="1">
      <alignment horizontal="center" vertical="center"/>
    </xf>
    <xf numFmtId="168" fontId="7" fillId="4" borderId="6" xfId="0" applyNumberFormat="1" applyFont="1" applyFill="1" applyBorder="1" applyAlignment="1" applyProtection="1">
      <alignment horizontal="center" vertical="center"/>
    </xf>
    <xf numFmtId="168" fontId="7" fillId="4" borderId="13" xfId="0" applyNumberFormat="1" applyFont="1" applyFill="1" applyBorder="1" applyAlignment="1" applyProtection="1">
      <alignment horizontal="center" vertical="center"/>
    </xf>
    <xf numFmtId="168" fontId="7" fillId="4" borderId="23" xfId="0" applyNumberFormat="1" applyFont="1" applyFill="1" applyBorder="1" applyAlignment="1" applyProtection="1">
      <alignment horizontal="center" vertical="center"/>
    </xf>
    <xf numFmtId="2" fontId="0" fillId="2" borderId="12" xfId="0" applyNumberFormat="1" applyFont="1" applyFill="1" applyBorder="1" applyAlignment="1" applyProtection="1">
      <alignment horizontal="center" vertical="center"/>
    </xf>
    <xf numFmtId="2" fontId="0" fillId="2" borderId="10" xfId="0" applyNumberFormat="1" applyFont="1" applyFill="1" applyBorder="1" applyAlignment="1" applyProtection="1">
      <alignment horizontal="center" vertical="center"/>
    </xf>
    <xf numFmtId="4" fontId="0" fillId="2" borderId="7" xfId="0" applyNumberFormat="1" applyFont="1" applyFill="1" applyBorder="1" applyAlignment="1" applyProtection="1">
      <alignment horizontal="center" vertical="center"/>
    </xf>
    <xf numFmtId="4" fontId="0" fillId="2" borderId="12" xfId="0" applyNumberFormat="1" applyFont="1" applyFill="1" applyBorder="1" applyAlignment="1" applyProtection="1">
      <alignment horizontal="center" vertical="center"/>
    </xf>
    <xf numFmtId="4" fontId="0" fillId="2" borderId="10" xfId="0" applyNumberFormat="1" applyFont="1" applyFill="1" applyBorder="1" applyAlignment="1" applyProtection="1">
      <alignment horizontal="center" vertical="center"/>
    </xf>
    <xf numFmtId="4" fontId="0" fillId="2" borderId="5" xfId="0" applyNumberFormat="1" applyFont="1" applyFill="1" applyBorder="1" applyAlignment="1" applyProtection="1">
      <alignment horizontal="center" vertical="center"/>
    </xf>
    <xf numFmtId="168" fontId="7" fillId="4" borderId="5" xfId="0" applyNumberFormat="1" applyFont="1" applyFill="1" applyBorder="1" applyAlignment="1" applyProtection="1">
      <alignment horizontal="center" vertical="top" wrapText="1"/>
    </xf>
    <xf numFmtId="168" fontId="7" fillId="4" borderId="5" xfId="0" applyNumberFormat="1" applyFont="1" applyFill="1" applyBorder="1" applyAlignment="1" applyProtection="1">
      <alignment horizontal="left" vertical="top" wrapText="1"/>
    </xf>
    <xf numFmtId="168" fontId="7" fillId="2" borderId="13" xfId="0" applyNumberFormat="1" applyFont="1" applyFill="1" applyBorder="1" applyAlignment="1" applyProtection="1">
      <alignment horizontal="center" vertical="center"/>
    </xf>
    <xf numFmtId="2" fontId="0" fillId="2" borderId="5" xfId="0" applyNumberFormat="1" applyFont="1" applyFill="1" applyBorder="1" applyAlignment="1" applyProtection="1">
      <alignment horizontal="center" vertical="center"/>
    </xf>
    <xf numFmtId="168" fontId="7" fillId="4" borderId="10" xfId="0" applyNumberFormat="1" applyFont="1" applyFill="1" applyBorder="1" applyAlignment="1" applyProtection="1">
      <alignment horizontal="center" vertical="center"/>
      <protection locked="0"/>
    </xf>
    <xf numFmtId="168" fontId="7" fillId="4" borderId="5" xfId="0" applyNumberFormat="1" applyFont="1" applyFill="1" applyBorder="1" applyAlignment="1" applyProtection="1">
      <alignment horizontal="center" vertical="center"/>
      <protection locked="0"/>
    </xf>
    <xf numFmtId="168" fontId="7" fillId="4" borderId="5" xfId="0" applyNumberFormat="1" applyFont="1" applyFill="1" applyBorder="1" applyAlignment="1" applyProtection="1">
      <alignment horizontal="center" vertical="center" wrapText="1"/>
    </xf>
    <xf numFmtId="168" fontId="7" fillId="4" borderId="7" xfId="0" applyNumberFormat="1" applyFont="1" applyFill="1" applyBorder="1" applyAlignment="1" applyProtection="1">
      <alignment horizontal="center" vertical="top" wrapText="1"/>
    </xf>
    <xf numFmtId="168" fontId="7" fillId="4" borderId="10" xfId="0" applyNumberFormat="1" applyFont="1" applyFill="1" applyBorder="1" applyAlignment="1" applyProtection="1">
      <alignment horizontal="center" vertical="top" wrapText="1"/>
    </xf>
    <xf numFmtId="2" fontId="0" fillId="2" borderId="14" xfId="0" applyNumberFormat="1" applyFont="1" applyFill="1" applyBorder="1" applyAlignment="1" applyProtection="1">
      <alignment horizontal="center" vertical="center"/>
    </xf>
    <xf numFmtId="168" fontId="0" fillId="0" borderId="4" xfId="0" applyNumberFormat="1" applyFont="1" applyFill="1" applyBorder="1" applyAlignment="1" applyProtection="1">
      <alignment horizontal="left" vertical="top" wrapText="1"/>
    </xf>
    <xf numFmtId="168" fontId="0" fillId="2" borderId="10" xfId="0" applyNumberFormat="1" applyFont="1" applyFill="1" applyBorder="1" applyAlignment="1" applyProtection="1">
      <alignment horizontal="center" vertical="center"/>
      <protection locked="0"/>
    </xf>
    <xf numFmtId="168" fontId="0" fillId="0" borderId="16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8" xfId="0" applyNumberFormat="1" applyFont="1" applyFill="1" applyBorder="1" applyAlignment="1" applyProtection="1">
      <alignment horizontal="center" vertical="center"/>
      <protection locked="0"/>
    </xf>
    <xf numFmtId="168" fontId="0" fillId="0" borderId="19" xfId="0" applyNumberFormat="1" applyFont="1" applyFill="1" applyBorder="1" applyAlignment="1" applyProtection="1">
      <alignment horizontal="center" vertical="center"/>
      <protection locked="0"/>
    </xf>
    <xf numFmtId="168" fontId="0" fillId="0" borderId="12" xfId="0" applyNumberFormat="1" applyFont="1" applyFill="1" applyBorder="1" applyAlignment="1" applyProtection="1">
      <alignment horizontal="center" vertical="center"/>
      <protection locked="0"/>
    </xf>
    <xf numFmtId="168" fontId="0" fillId="0" borderId="10" xfId="0" applyNumberFormat="1" applyFont="1" applyFill="1" applyBorder="1" applyAlignment="1" applyProtection="1">
      <alignment horizontal="center" vertical="center"/>
      <protection locked="0"/>
    </xf>
    <xf numFmtId="168" fontId="15" fillId="0" borderId="0" xfId="0" applyNumberFormat="1" applyFont="1" applyFill="1" applyBorder="1" applyAlignment="1" applyProtection="1">
      <alignment horizontal="left" vertical="top" wrapText="1"/>
    </xf>
    <xf numFmtId="2" fontId="15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7" fillId="4" borderId="10" xfId="0" applyFont="1" applyFill="1" applyBorder="1" applyAlignment="1" applyProtection="1">
      <alignment horizontal="center" vertical="center"/>
      <protection locked="0"/>
    </xf>
    <xf numFmtId="168" fontId="7" fillId="5" borderId="5" xfId="0" applyNumberFormat="1" applyFont="1" applyFill="1" applyBorder="1" applyAlignment="1" applyProtection="1">
      <alignment horizontal="center" vertical="top" wrapText="1"/>
    </xf>
    <xf numFmtId="0" fontId="0" fillId="6" borderId="5" xfId="0" applyFont="1" applyFill="1" applyBorder="1" applyAlignment="1" applyProtection="1">
      <alignment horizontal="left" vertical="top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left" vertical="center" wrapText="1"/>
    </xf>
    <xf numFmtId="0" fontId="0" fillId="2" borderId="5" xfId="0" applyFont="1" applyFill="1" applyBorder="1" applyAlignment="1" applyProtection="1">
      <alignment vertical="center"/>
      <protection locked="0"/>
    </xf>
    <xf numFmtId="168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vertical="center" wrapText="1"/>
      <protection locked="0"/>
    </xf>
    <xf numFmtId="168" fontId="0" fillId="0" borderId="5" xfId="0" applyNumberFormat="1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7" fillId="4" borderId="7" xfId="0" applyFont="1" applyFill="1" applyBorder="1" applyAlignment="1" applyProtection="1">
      <alignment horizontal="center" vertical="top" wrapText="1"/>
    </xf>
    <xf numFmtId="0" fontId="7" fillId="4" borderId="12" xfId="0" applyFont="1" applyFill="1" applyBorder="1" applyAlignment="1" applyProtection="1">
      <alignment horizontal="center" vertical="top" wrapText="1"/>
    </xf>
    <xf numFmtId="0" fontId="7" fillId="4" borderId="10" xfId="0" applyFont="1" applyFill="1" applyBorder="1" applyAlignment="1" applyProtection="1">
      <alignment horizontal="center" vertical="top" wrapText="1"/>
    </xf>
    <xf numFmtId="4" fontId="7" fillId="4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center" vertical="center"/>
      <protection locked="0"/>
    </xf>
    <xf numFmtId="2" fontId="7" fillId="4" borderId="5" xfId="0" applyNumberFormat="1" applyFont="1" applyFill="1" applyBorder="1" applyAlignment="1" applyProtection="1">
      <alignment horizontal="center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0" fillId="2" borderId="5" xfId="0" applyFont="1" applyFill="1" applyBorder="1" applyAlignment="1" applyProtection="1">
      <alignment horizontal="left" vertical="center"/>
      <protection locked="0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0" fillId="6" borderId="12" xfId="0" applyFont="1" applyFill="1" applyBorder="1" applyAlignment="1">
      <alignment horizontal="center" vertical="center" wrapText="1"/>
    </xf>
    <xf numFmtId="0" fontId="0" fillId="6" borderId="10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 applyProtection="1">
      <alignment vertical="center"/>
      <protection locked="0"/>
    </xf>
    <xf numFmtId="168" fontId="7" fillId="0" borderId="7" xfId="0" applyNumberFormat="1" applyFont="1" applyFill="1" applyBorder="1" applyAlignment="1" applyProtection="1">
      <alignment horizontal="left" vertical="center" wrapText="1"/>
    </xf>
    <xf numFmtId="168" fontId="7" fillId="0" borderId="12" xfId="0" applyNumberFormat="1" applyFont="1" applyFill="1" applyBorder="1" applyAlignment="1" applyProtection="1">
      <alignment horizontal="left" vertical="center" wrapText="1"/>
    </xf>
    <xf numFmtId="168" fontId="7" fillId="0" borderId="10" xfId="0" applyNumberFormat="1" applyFont="1" applyFill="1" applyBorder="1" applyAlignment="1" applyProtection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166" fontId="8" fillId="7" borderId="5" xfId="19" applyFont="1" applyFill="1" applyBorder="1" applyAlignment="1">
      <alignment horizontal="center" vertical="center"/>
    </xf>
    <xf numFmtId="0" fontId="7" fillId="4" borderId="11" xfId="0" applyFont="1" applyFill="1" applyBorder="1" applyAlignment="1" applyProtection="1">
      <alignment horizontal="center" vertical="center"/>
      <protection locked="0"/>
    </xf>
    <xf numFmtId="167" fontId="0" fillId="0" borderId="5" xfId="0" applyNumberFormat="1" applyFont="1" applyFill="1" applyBorder="1" applyAlignment="1">
      <alignment horizontal="center" vertical="center"/>
    </xf>
    <xf numFmtId="0" fontId="0" fillId="7" borderId="5" xfId="0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7" fillId="0" borderId="24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52"/>
  <sheetViews>
    <sheetView showGridLines="0" tabSelected="1" topLeftCell="A137" zoomScale="110" zoomScaleNormal="110" workbookViewId="0">
      <selection activeCell="J151" sqref="J151:L151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163" t="s">
        <v>114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2:12">
      <c r="B3" s="164" t="s">
        <v>115</v>
      </c>
      <c r="C3" s="164"/>
      <c r="D3" s="164"/>
      <c r="E3" s="164"/>
      <c r="F3" s="164"/>
      <c r="G3" s="165" t="s">
        <v>136</v>
      </c>
      <c r="H3" s="165"/>
      <c r="I3" s="165"/>
      <c r="J3" s="165"/>
      <c r="K3" s="165"/>
      <c r="L3" s="166"/>
    </row>
    <row r="4" spans="2:12" ht="12.75" customHeight="1">
      <c r="B4" s="164" t="s">
        <v>116</v>
      </c>
      <c r="C4" s="164"/>
      <c r="D4" s="164"/>
      <c r="E4" s="164"/>
      <c r="F4" s="164"/>
      <c r="G4" s="165"/>
      <c r="H4" s="165"/>
      <c r="I4" s="165"/>
      <c r="J4" s="165"/>
      <c r="K4" s="165"/>
      <c r="L4" s="166"/>
    </row>
    <row r="5" spans="2:12" ht="12.75" customHeight="1">
      <c r="B5" s="164" t="s">
        <v>117</v>
      </c>
      <c r="C5" s="164"/>
      <c r="D5" s="164"/>
      <c r="E5" s="164"/>
      <c r="F5" s="164"/>
      <c r="G5" s="169"/>
      <c r="H5" s="165"/>
      <c r="I5" s="166"/>
      <c r="J5" s="43" t="s">
        <v>118</v>
      </c>
      <c r="K5" s="170"/>
      <c r="L5" s="171"/>
    </row>
    <row r="6" spans="2:12" ht="12.75" customHeight="1">
      <c r="B6" s="172" t="s">
        <v>119</v>
      </c>
      <c r="C6" s="172"/>
      <c r="D6" s="172"/>
      <c r="E6" s="172"/>
      <c r="F6" s="172"/>
      <c r="G6" s="165" t="s">
        <v>137</v>
      </c>
      <c r="H6" s="165"/>
      <c r="I6" s="165"/>
      <c r="J6" s="165"/>
      <c r="K6" s="165"/>
      <c r="L6" s="166"/>
    </row>
    <row r="7" spans="2:12">
      <c r="B7" s="1"/>
      <c r="C7" s="21"/>
      <c r="D7" s="4"/>
      <c r="E7" s="4"/>
      <c r="F7" s="4"/>
      <c r="G7" s="2"/>
      <c r="H7" s="1"/>
      <c r="I7" s="1"/>
      <c r="J7" s="1"/>
      <c r="K7" s="1"/>
      <c r="L7" s="1"/>
    </row>
    <row r="8" spans="2:12">
      <c r="B8" s="163" t="s">
        <v>27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</row>
    <row r="9" spans="2:12">
      <c r="B9" s="44" t="s">
        <v>120</v>
      </c>
      <c r="C9" s="167" t="s">
        <v>28</v>
      </c>
      <c r="D9" s="167"/>
      <c r="E9" s="167"/>
      <c r="F9" s="167"/>
      <c r="G9" s="167"/>
      <c r="H9" s="167"/>
      <c r="I9" s="167"/>
      <c r="J9" s="168" t="s">
        <v>130</v>
      </c>
      <c r="K9" s="168"/>
      <c r="L9" s="168"/>
    </row>
    <row r="10" spans="2:12">
      <c r="B10" s="44" t="s">
        <v>120</v>
      </c>
      <c r="C10" s="167" t="s">
        <v>29</v>
      </c>
      <c r="D10" s="167"/>
      <c r="E10" s="167"/>
      <c r="F10" s="167"/>
      <c r="G10" s="167"/>
      <c r="H10" s="167"/>
      <c r="I10" s="167"/>
      <c r="J10" s="168">
        <v>2021</v>
      </c>
      <c r="K10" s="168"/>
      <c r="L10" s="168"/>
    </row>
    <row r="11" spans="2:12">
      <c r="B11" s="44" t="s">
        <v>120</v>
      </c>
      <c r="C11" s="167" t="s">
        <v>30</v>
      </c>
      <c r="D11" s="167"/>
      <c r="E11" s="167"/>
      <c r="F11" s="167"/>
      <c r="G11" s="167"/>
      <c r="H11" s="167"/>
      <c r="I11" s="167"/>
      <c r="J11" s="168">
        <v>12</v>
      </c>
      <c r="K11" s="168"/>
      <c r="L11" s="168"/>
    </row>
    <row r="12" spans="2:12">
      <c r="B12" s="44" t="s">
        <v>120</v>
      </c>
      <c r="C12" s="167" t="s">
        <v>92</v>
      </c>
      <c r="D12" s="167"/>
      <c r="E12" s="167"/>
      <c r="F12" s="167"/>
      <c r="G12" s="167"/>
      <c r="H12" s="167"/>
      <c r="I12" s="167"/>
      <c r="J12" s="173" t="s">
        <v>131</v>
      </c>
      <c r="K12" s="174"/>
      <c r="L12" s="174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>
      <c r="B14" s="1"/>
      <c r="C14" s="3"/>
      <c r="D14" s="4"/>
      <c r="E14" s="4"/>
      <c r="F14" s="4"/>
      <c r="G14" s="2"/>
      <c r="H14" s="1"/>
      <c r="I14" s="1"/>
      <c r="J14" s="1"/>
      <c r="K14" s="1"/>
      <c r="L14" s="1"/>
    </row>
    <row r="15" spans="2:12">
      <c r="B15" s="175" t="s">
        <v>121</v>
      </c>
      <c r="C15" s="175"/>
      <c r="D15" s="175"/>
      <c r="E15" s="175"/>
      <c r="F15" s="175"/>
      <c r="G15" s="175"/>
      <c r="H15" s="175"/>
      <c r="I15" s="175"/>
      <c r="J15" s="175"/>
      <c r="K15" s="175"/>
      <c r="L15" s="175"/>
    </row>
    <row r="16" spans="2:12"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</row>
    <row r="17" spans="2:12">
      <c r="B17" s="163" t="s">
        <v>31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</row>
    <row r="18" spans="2:12" ht="25.5" customHeight="1">
      <c r="B18" s="45">
        <v>1</v>
      </c>
      <c r="C18" s="167" t="s">
        <v>81</v>
      </c>
      <c r="D18" s="167"/>
      <c r="E18" s="167"/>
      <c r="F18" s="167"/>
      <c r="G18" s="167"/>
      <c r="H18" s="167"/>
      <c r="I18" s="167"/>
      <c r="J18" s="181" t="s">
        <v>126</v>
      </c>
      <c r="K18" s="181"/>
      <c r="L18" s="181"/>
    </row>
    <row r="19" spans="2:12">
      <c r="B19" s="46">
        <v>2</v>
      </c>
      <c r="C19" s="167" t="s">
        <v>32</v>
      </c>
      <c r="D19" s="167"/>
      <c r="E19" s="167"/>
      <c r="F19" s="167"/>
      <c r="G19" s="167"/>
      <c r="H19" s="167"/>
      <c r="I19" s="167"/>
      <c r="J19" s="173" t="s">
        <v>138</v>
      </c>
      <c r="K19" s="173"/>
      <c r="L19" s="173"/>
    </row>
    <row r="20" spans="2:12">
      <c r="B20" s="46">
        <v>3</v>
      </c>
      <c r="C20" s="167" t="s">
        <v>1</v>
      </c>
      <c r="D20" s="167"/>
      <c r="E20" s="167"/>
      <c r="F20" s="167"/>
      <c r="G20" s="167"/>
      <c r="H20" s="167"/>
      <c r="I20" s="167"/>
      <c r="J20" s="145">
        <v>1176</v>
      </c>
      <c r="K20" s="145"/>
      <c r="L20" s="145"/>
    </row>
    <row r="21" spans="2:12" ht="27" customHeight="1">
      <c r="B21" s="46">
        <v>4</v>
      </c>
      <c r="C21" s="167" t="s">
        <v>33</v>
      </c>
      <c r="D21" s="167"/>
      <c r="E21" s="167"/>
      <c r="F21" s="167"/>
      <c r="G21" s="167"/>
      <c r="H21" s="167"/>
      <c r="I21" s="167"/>
      <c r="J21" s="173" t="s">
        <v>141</v>
      </c>
      <c r="K21" s="173"/>
      <c r="L21" s="173"/>
    </row>
    <row r="22" spans="2:12">
      <c r="B22" s="46">
        <v>5</v>
      </c>
      <c r="C22" s="167" t="s">
        <v>34</v>
      </c>
      <c r="D22" s="167"/>
      <c r="E22" s="167"/>
      <c r="F22" s="167"/>
      <c r="G22" s="167"/>
      <c r="H22" s="167"/>
      <c r="I22" s="167"/>
      <c r="J22" s="184" t="s">
        <v>128</v>
      </c>
      <c r="K22" s="184"/>
      <c r="L22" s="184"/>
    </row>
    <row r="23" spans="2:12">
      <c r="B23" s="47">
        <v>6</v>
      </c>
      <c r="C23" s="167" t="s">
        <v>0</v>
      </c>
      <c r="D23" s="167"/>
      <c r="E23" s="167"/>
      <c r="F23" s="167"/>
      <c r="G23" s="167"/>
      <c r="H23" s="167"/>
      <c r="I23" s="167"/>
      <c r="J23" s="185">
        <v>22</v>
      </c>
      <c r="K23" s="185"/>
      <c r="L23" s="185"/>
    </row>
    <row r="24" spans="2:12">
      <c r="B24" s="47">
        <v>7</v>
      </c>
      <c r="C24" s="167" t="s">
        <v>89</v>
      </c>
      <c r="D24" s="167"/>
      <c r="E24" s="167"/>
      <c r="F24" s="167"/>
      <c r="G24" s="167"/>
      <c r="H24" s="167"/>
      <c r="I24" s="167"/>
      <c r="J24" s="182">
        <v>4</v>
      </c>
      <c r="K24" s="182"/>
      <c r="L24" s="182"/>
    </row>
    <row r="25" spans="2:12">
      <c r="B25" s="47">
        <v>8</v>
      </c>
      <c r="C25" s="167" t="s">
        <v>127</v>
      </c>
      <c r="D25" s="167"/>
      <c r="E25" s="167"/>
      <c r="F25" s="167"/>
      <c r="G25" s="167"/>
      <c r="H25" s="167"/>
      <c r="I25" s="167"/>
      <c r="J25" s="182">
        <v>220</v>
      </c>
      <c r="K25" s="182"/>
      <c r="L25" s="182"/>
    </row>
    <row r="26" spans="2:12" ht="12" customHeight="1">
      <c r="B26" s="1"/>
      <c r="C26" s="1"/>
      <c r="D26" s="5"/>
      <c r="E26" s="5"/>
      <c r="F26" s="5"/>
      <c r="G26" s="2"/>
      <c r="H26" s="1"/>
      <c r="I26" s="1"/>
      <c r="J26" s="1"/>
      <c r="K26" s="1"/>
      <c r="L26" s="1"/>
    </row>
    <row r="27" spans="2:12" ht="9" customHeight="1">
      <c r="B27" s="1"/>
      <c r="C27" s="1"/>
      <c r="D27" s="5"/>
      <c r="E27" s="5"/>
      <c r="F27" s="5"/>
      <c r="G27" s="2"/>
      <c r="H27" s="1"/>
      <c r="I27" s="1"/>
      <c r="J27" s="1"/>
      <c r="K27" s="1"/>
      <c r="L27" s="1"/>
    </row>
    <row r="28" spans="2:12">
      <c r="B28" s="160" t="s">
        <v>42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60"/>
    </row>
    <row r="29" spans="2:12">
      <c r="B29" s="183" t="s">
        <v>2</v>
      </c>
      <c r="C29" s="183"/>
      <c r="D29" s="183"/>
      <c r="E29" s="183"/>
      <c r="F29" s="183"/>
      <c r="G29" s="183"/>
      <c r="H29" s="183"/>
      <c r="I29" s="183"/>
      <c r="J29" s="183" t="s">
        <v>43</v>
      </c>
      <c r="K29" s="183"/>
      <c r="L29" s="183"/>
    </row>
    <row r="30" spans="2:12">
      <c r="B30" s="47" t="s">
        <v>35</v>
      </c>
      <c r="C30" s="161" t="s">
        <v>44</v>
      </c>
      <c r="D30" s="161"/>
      <c r="E30" s="161"/>
      <c r="F30" s="161"/>
      <c r="G30" s="161"/>
      <c r="H30" s="161"/>
      <c r="I30" s="161"/>
      <c r="J30" s="143">
        <f>$J$20</f>
        <v>1176</v>
      </c>
      <c r="K30" s="186"/>
      <c r="L30" s="186"/>
    </row>
    <row r="31" spans="2:12">
      <c r="B31" s="53" t="s">
        <v>36</v>
      </c>
      <c r="C31" s="161" t="s">
        <v>45</v>
      </c>
      <c r="D31" s="161"/>
      <c r="E31" s="161"/>
      <c r="F31" s="161"/>
      <c r="G31" s="161"/>
      <c r="H31" s="161"/>
      <c r="I31" s="161"/>
      <c r="J31" s="92"/>
      <c r="K31" s="92"/>
      <c r="L31" s="92"/>
    </row>
    <row r="32" spans="2:12">
      <c r="B32" s="47" t="s">
        <v>37</v>
      </c>
      <c r="C32" s="161" t="s">
        <v>46</v>
      </c>
      <c r="D32" s="161"/>
      <c r="E32" s="161"/>
      <c r="F32" s="161"/>
      <c r="G32" s="161"/>
      <c r="H32" s="161"/>
      <c r="I32" s="161"/>
      <c r="J32" s="92"/>
      <c r="K32" s="92"/>
      <c r="L32" s="92"/>
    </row>
    <row r="33" spans="2:12">
      <c r="B33" s="47" t="s">
        <v>38</v>
      </c>
      <c r="C33" s="161" t="s">
        <v>47</v>
      </c>
      <c r="D33" s="161"/>
      <c r="E33" s="161"/>
      <c r="F33" s="161"/>
      <c r="G33" s="161"/>
      <c r="H33" s="161"/>
      <c r="I33" s="161"/>
      <c r="J33" s="162"/>
      <c r="K33" s="162"/>
      <c r="L33" s="162"/>
    </row>
    <row r="34" spans="2:12">
      <c r="B34" s="47" t="s">
        <v>39</v>
      </c>
      <c r="C34" s="161" t="s">
        <v>48</v>
      </c>
      <c r="D34" s="161"/>
      <c r="E34" s="161"/>
      <c r="F34" s="161"/>
      <c r="G34" s="161"/>
      <c r="H34" s="161"/>
      <c r="I34" s="161"/>
      <c r="J34" s="162"/>
      <c r="K34" s="162"/>
      <c r="L34" s="162"/>
    </row>
    <row r="35" spans="2:12">
      <c r="B35" s="47" t="s">
        <v>41</v>
      </c>
      <c r="C35" s="161" t="s">
        <v>61</v>
      </c>
      <c r="D35" s="161"/>
      <c r="E35" s="161"/>
      <c r="F35" s="161"/>
      <c r="G35" s="161"/>
      <c r="H35" s="161"/>
      <c r="I35" s="161"/>
      <c r="J35" s="92"/>
      <c r="K35" s="92"/>
      <c r="L35" s="92"/>
    </row>
    <row r="36" spans="2:12">
      <c r="B36" s="89" t="s">
        <v>13</v>
      </c>
      <c r="C36" s="89"/>
      <c r="D36" s="89"/>
      <c r="E36" s="89"/>
      <c r="F36" s="89"/>
      <c r="G36" s="89"/>
      <c r="H36" s="89"/>
      <c r="I36" s="89"/>
      <c r="J36" s="153">
        <f>SUM(J30:L35)</f>
        <v>1176</v>
      </c>
      <c r="K36" s="153"/>
      <c r="L36" s="153"/>
    </row>
    <row r="37" spans="2:12">
      <c r="B37" s="1"/>
      <c r="C37" s="154"/>
      <c r="D37" s="154"/>
      <c r="E37" s="154"/>
      <c r="F37" s="154"/>
      <c r="G37" s="2"/>
      <c r="H37" s="1"/>
      <c r="I37" s="1"/>
      <c r="J37" s="1"/>
      <c r="K37" s="1"/>
      <c r="L37" s="1"/>
    </row>
    <row r="38" spans="2:12">
      <c r="B38" s="159" t="s">
        <v>50</v>
      </c>
      <c r="C38" s="159"/>
      <c r="D38" s="159"/>
      <c r="E38" s="159"/>
      <c r="F38" s="159"/>
      <c r="G38" s="159"/>
      <c r="H38" s="159"/>
      <c r="I38" s="159"/>
      <c r="J38" s="159"/>
      <c r="K38" s="159"/>
      <c r="L38" s="159"/>
    </row>
    <row r="39" spans="2:12">
      <c r="B39" s="160" t="s">
        <v>51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0"/>
    </row>
    <row r="40" spans="2:12" ht="27" customHeight="1">
      <c r="B40" s="48" t="s">
        <v>52</v>
      </c>
      <c r="C40" s="89" t="s">
        <v>53</v>
      </c>
      <c r="D40" s="89"/>
      <c r="E40" s="89"/>
      <c r="F40" s="89"/>
      <c r="G40" s="89"/>
      <c r="H40" s="89"/>
      <c r="I40" s="89"/>
      <c r="J40" s="49" t="s">
        <v>91</v>
      </c>
      <c r="K40" s="156" t="s">
        <v>43</v>
      </c>
      <c r="L40" s="137"/>
    </row>
    <row r="41" spans="2:12">
      <c r="B41" s="48" t="s">
        <v>35</v>
      </c>
      <c r="C41" s="139" t="s">
        <v>90</v>
      </c>
      <c r="D41" s="139"/>
      <c r="E41" s="139"/>
      <c r="F41" s="139"/>
      <c r="G41" s="139"/>
      <c r="H41" s="139"/>
      <c r="I41" s="139"/>
      <c r="J41" s="39">
        <v>8.3299999999999999E-2</v>
      </c>
      <c r="K41" s="158">
        <f>$J$36*J41</f>
        <v>97.960799999999992</v>
      </c>
      <c r="L41" s="158"/>
    </row>
    <row r="42" spans="2:12">
      <c r="B42" s="48" t="s">
        <v>36</v>
      </c>
      <c r="C42" s="139" t="s">
        <v>96</v>
      </c>
      <c r="D42" s="139"/>
      <c r="E42" s="139"/>
      <c r="F42" s="139"/>
      <c r="G42" s="139"/>
      <c r="H42" s="139"/>
      <c r="I42" s="139"/>
      <c r="J42" s="39">
        <v>0.121</v>
      </c>
      <c r="K42" s="158">
        <f>$J$36*J42</f>
        <v>142.29599999999999</v>
      </c>
      <c r="L42" s="158"/>
    </row>
    <row r="43" spans="2:12" ht="12.75" customHeight="1">
      <c r="B43" s="89" t="s">
        <v>13</v>
      </c>
      <c r="C43" s="89"/>
      <c r="D43" s="89"/>
      <c r="E43" s="89"/>
      <c r="F43" s="89"/>
      <c r="G43" s="89"/>
      <c r="H43" s="89"/>
      <c r="I43" s="89"/>
      <c r="J43" s="50">
        <f>SUM(J41:J42)</f>
        <v>0.20429999999999998</v>
      </c>
      <c r="K43" s="157">
        <f>K41+K42</f>
        <v>240.2568</v>
      </c>
      <c r="L43" s="157"/>
    </row>
    <row r="44" spans="2:12" ht="12.75" customHeight="1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2:12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2:12" ht="6" customHeight="1">
      <c r="B46" s="22"/>
      <c r="C46" s="22"/>
      <c r="D46" s="22"/>
      <c r="E46" s="22"/>
      <c r="F46" s="22"/>
      <c r="G46" s="2"/>
      <c r="H46" s="1"/>
      <c r="I46" s="1"/>
      <c r="J46" s="1"/>
      <c r="K46" s="1"/>
      <c r="L46" s="1"/>
    </row>
    <row r="47" spans="2:12">
      <c r="B47" s="155" t="s">
        <v>82</v>
      </c>
      <c r="C47" s="155"/>
      <c r="D47" s="155"/>
      <c r="E47" s="155"/>
      <c r="F47" s="155"/>
      <c r="G47" s="155"/>
      <c r="H47" s="155"/>
      <c r="I47" s="155"/>
      <c r="J47" s="155"/>
      <c r="K47" s="155"/>
      <c r="L47" s="155"/>
    </row>
    <row r="48" spans="2:12" ht="25.5">
      <c r="B48" s="51" t="s">
        <v>54</v>
      </c>
      <c r="C48" s="65" t="s">
        <v>55</v>
      </c>
      <c r="D48" s="65"/>
      <c r="E48" s="65"/>
      <c r="F48" s="65"/>
      <c r="G48" s="65"/>
      <c r="H48" s="65"/>
      <c r="I48" s="65"/>
      <c r="J48" s="49" t="s">
        <v>91</v>
      </c>
      <c r="K48" s="156" t="s">
        <v>43</v>
      </c>
      <c r="L48" s="137"/>
    </row>
    <row r="49" spans="2:12">
      <c r="B49" s="51" t="s">
        <v>35</v>
      </c>
      <c r="C49" s="139" t="s">
        <v>10</v>
      </c>
      <c r="D49" s="139"/>
      <c r="E49" s="139"/>
      <c r="F49" s="139"/>
      <c r="G49" s="139"/>
      <c r="H49" s="139"/>
      <c r="I49" s="139"/>
      <c r="J49" s="30">
        <v>0.2</v>
      </c>
      <c r="K49" s="119">
        <f>ROUND(($J$36+$K$43)*J49,2)</f>
        <v>283.25</v>
      </c>
      <c r="L49" s="119"/>
    </row>
    <row r="50" spans="2:12">
      <c r="B50" s="51" t="s">
        <v>36</v>
      </c>
      <c r="C50" s="139" t="s">
        <v>122</v>
      </c>
      <c r="D50" s="139"/>
      <c r="E50" s="139"/>
      <c r="F50" s="139"/>
      <c r="G50" s="139"/>
      <c r="H50" s="139"/>
      <c r="I50" s="139"/>
      <c r="J50" s="30">
        <v>2.5000000000000001E-2</v>
      </c>
      <c r="K50" s="119">
        <f>ROUND(($J$36+$K$43)*J50,2)</f>
        <v>35.409999999999997</v>
      </c>
      <c r="L50" s="119"/>
    </row>
    <row r="51" spans="2:12">
      <c r="B51" s="51" t="s">
        <v>37</v>
      </c>
      <c r="C51" s="139" t="s">
        <v>56</v>
      </c>
      <c r="D51" s="139"/>
      <c r="E51" s="139"/>
      <c r="F51" s="139"/>
      <c r="G51" s="139"/>
      <c r="H51" s="139"/>
      <c r="I51" s="139"/>
      <c r="J51" s="30">
        <v>0.03</v>
      </c>
      <c r="K51" s="119">
        <f t="shared" ref="K51:K56" si="0">ROUND(($J$36+$K$43)*J51,2)</f>
        <v>42.49</v>
      </c>
      <c r="L51" s="119"/>
    </row>
    <row r="52" spans="2:12">
      <c r="B52" s="51" t="s">
        <v>38</v>
      </c>
      <c r="C52" s="139" t="s">
        <v>94</v>
      </c>
      <c r="D52" s="139"/>
      <c r="E52" s="139"/>
      <c r="F52" s="139"/>
      <c r="G52" s="139"/>
      <c r="H52" s="139"/>
      <c r="I52" s="139"/>
      <c r="J52" s="30">
        <v>1.4999999999999999E-2</v>
      </c>
      <c r="K52" s="119">
        <f t="shared" si="0"/>
        <v>21.24</v>
      </c>
      <c r="L52" s="119"/>
    </row>
    <row r="53" spans="2:12">
      <c r="B53" s="51" t="s">
        <v>39</v>
      </c>
      <c r="C53" s="139" t="s">
        <v>95</v>
      </c>
      <c r="D53" s="139"/>
      <c r="E53" s="139"/>
      <c r="F53" s="139"/>
      <c r="G53" s="139"/>
      <c r="H53" s="139"/>
      <c r="I53" s="139"/>
      <c r="J53" s="30">
        <v>0.01</v>
      </c>
      <c r="K53" s="119">
        <f t="shared" si="0"/>
        <v>14.16</v>
      </c>
      <c r="L53" s="119"/>
    </row>
    <row r="54" spans="2:12">
      <c r="B54" s="51" t="s">
        <v>40</v>
      </c>
      <c r="C54" s="139" t="s">
        <v>125</v>
      </c>
      <c r="D54" s="139"/>
      <c r="E54" s="139"/>
      <c r="F54" s="139"/>
      <c r="G54" s="139"/>
      <c r="H54" s="139"/>
      <c r="I54" s="139"/>
      <c r="J54" s="30">
        <v>6.0000000000000001E-3</v>
      </c>
      <c r="K54" s="119">
        <f t="shared" si="0"/>
        <v>8.5</v>
      </c>
      <c r="L54" s="119"/>
    </row>
    <row r="55" spans="2:12">
      <c r="B55" s="51" t="s">
        <v>41</v>
      </c>
      <c r="C55" s="139" t="s">
        <v>11</v>
      </c>
      <c r="D55" s="139"/>
      <c r="E55" s="139"/>
      <c r="F55" s="139"/>
      <c r="G55" s="139"/>
      <c r="H55" s="139"/>
      <c r="I55" s="139"/>
      <c r="J55" s="30">
        <v>2E-3</v>
      </c>
      <c r="K55" s="119">
        <f t="shared" si="0"/>
        <v>2.83</v>
      </c>
      <c r="L55" s="119"/>
    </row>
    <row r="56" spans="2:12">
      <c r="B56" s="51" t="s">
        <v>57</v>
      </c>
      <c r="C56" s="139" t="s">
        <v>12</v>
      </c>
      <c r="D56" s="139"/>
      <c r="E56" s="139"/>
      <c r="F56" s="139"/>
      <c r="G56" s="139"/>
      <c r="H56" s="139"/>
      <c r="I56" s="139"/>
      <c r="J56" s="30">
        <v>0.08</v>
      </c>
      <c r="K56" s="119">
        <f t="shared" si="0"/>
        <v>113.3</v>
      </c>
      <c r="L56" s="119"/>
    </row>
    <row r="57" spans="2:12">
      <c r="B57" s="150" t="s">
        <v>13</v>
      </c>
      <c r="C57" s="151"/>
      <c r="D57" s="151"/>
      <c r="E57" s="151"/>
      <c r="F57" s="151"/>
      <c r="G57" s="151"/>
      <c r="H57" s="151"/>
      <c r="I57" s="152"/>
      <c r="J57" s="52">
        <f>SUM(J49:J56)</f>
        <v>0.36800000000000005</v>
      </c>
      <c r="K57" s="71">
        <f>SUM(K49:L56)</f>
        <v>521.17999999999995</v>
      </c>
      <c r="L57" s="71"/>
    </row>
    <row r="58" spans="2:12">
      <c r="B58" s="6"/>
      <c r="C58" s="146" t="s">
        <v>93</v>
      </c>
      <c r="D58" s="146"/>
      <c r="E58" s="146"/>
      <c r="F58" s="146"/>
      <c r="G58" s="146"/>
      <c r="H58" s="146"/>
      <c r="I58" s="146"/>
      <c r="J58" s="6"/>
      <c r="K58" s="6"/>
      <c r="L58" s="6"/>
    </row>
    <row r="59" spans="2:12" ht="3.75" customHeight="1">
      <c r="B59" s="6"/>
      <c r="C59" s="9"/>
      <c r="D59" s="8"/>
      <c r="E59" s="8"/>
      <c r="F59" s="8"/>
      <c r="G59" s="7"/>
      <c r="H59" s="6"/>
      <c r="I59" s="6"/>
      <c r="J59" s="6"/>
      <c r="K59" s="6"/>
      <c r="L59" s="6"/>
    </row>
    <row r="60" spans="2:12">
      <c r="B60" s="90" t="s">
        <v>58</v>
      </c>
      <c r="C60" s="90"/>
      <c r="D60" s="90"/>
      <c r="E60" s="90"/>
      <c r="F60" s="90"/>
      <c r="G60" s="147"/>
      <c r="H60" s="147"/>
      <c r="I60" s="147"/>
      <c r="J60" s="147"/>
      <c r="K60" s="147"/>
      <c r="L60" s="147"/>
    </row>
    <row r="61" spans="2:12">
      <c r="B61" s="51" t="s">
        <v>59</v>
      </c>
      <c r="C61" s="65" t="s">
        <v>4</v>
      </c>
      <c r="D61" s="65"/>
      <c r="E61" s="65"/>
      <c r="F61" s="65"/>
      <c r="G61" s="65"/>
      <c r="H61" s="65"/>
      <c r="I61" s="65"/>
      <c r="J61" s="65" t="s">
        <v>43</v>
      </c>
      <c r="K61" s="65"/>
      <c r="L61" s="65"/>
    </row>
    <row r="62" spans="2:12">
      <c r="B62" s="51" t="s">
        <v>35</v>
      </c>
      <c r="C62" s="148" t="s">
        <v>5</v>
      </c>
      <c r="D62" s="148"/>
      <c r="E62" s="148"/>
      <c r="F62" s="148"/>
      <c r="G62" s="148"/>
      <c r="H62" s="148"/>
      <c r="I62" s="148"/>
      <c r="J62" s="149">
        <f>($J$24*$J$23*2)-($J$30*6%*(22/30))</f>
        <v>124.256</v>
      </c>
      <c r="K62" s="149"/>
      <c r="L62" s="149"/>
    </row>
    <row r="63" spans="2:12">
      <c r="B63" s="51" t="s">
        <v>36</v>
      </c>
      <c r="C63" s="142" t="s">
        <v>60</v>
      </c>
      <c r="D63" s="142"/>
      <c r="E63" s="142"/>
      <c r="F63" s="142"/>
      <c r="G63" s="142"/>
      <c r="H63" s="142"/>
      <c r="I63" s="142"/>
      <c r="J63" s="143">
        <f>($J$25)</f>
        <v>220</v>
      </c>
      <c r="K63" s="143"/>
      <c r="L63" s="143"/>
    </row>
    <row r="64" spans="2:12">
      <c r="B64" s="51" t="s">
        <v>37</v>
      </c>
      <c r="C64" s="144" t="s">
        <v>129</v>
      </c>
      <c r="D64" s="144"/>
      <c r="E64" s="144"/>
      <c r="F64" s="144"/>
      <c r="G64" s="144"/>
      <c r="H64" s="144"/>
      <c r="I64" s="144"/>
      <c r="J64" s="143">
        <v>18</v>
      </c>
      <c r="K64" s="143"/>
      <c r="L64" s="143"/>
    </row>
    <row r="65" spans="2:14">
      <c r="B65" s="51" t="s">
        <v>38</v>
      </c>
      <c r="C65" s="144" t="s">
        <v>132</v>
      </c>
      <c r="D65" s="144"/>
      <c r="E65" s="144"/>
      <c r="F65" s="144"/>
      <c r="G65" s="144"/>
      <c r="H65" s="144"/>
      <c r="I65" s="144"/>
      <c r="J65" s="143">
        <v>5</v>
      </c>
      <c r="K65" s="143"/>
      <c r="L65" s="143"/>
    </row>
    <row r="66" spans="2:14">
      <c r="B66" s="51" t="s">
        <v>38</v>
      </c>
      <c r="C66" s="144" t="s">
        <v>135</v>
      </c>
      <c r="D66" s="144"/>
      <c r="E66" s="144"/>
      <c r="F66" s="144"/>
      <c r="G66" s="144"/>
      <c r="H66" s="144"/>
      <c r="I66" s="144"/>
      <c r="J66" s="143">
        <v>8</v>
      </c>
      <c r="K66" s="143"/>
      <c r="L66" s="143"/>
    </row>
    <row r="67" spans="2:14">
      <c r="B67" s="51" t="s">
        <v>39</v>
      </c>
      <c r="C67" s="177" t="s">
        <v>134</v>
      </c>
      <c r="D67" s="177"/>
      <c r="E67" s="177"/>
      <c r="F67" s="177"/>
      <c r="G67" s="177"/>
      <c r="H67" s="177"/>
      <c r="I67" s="177"/>
      <c r="J67" s="145"/>
      <c r="K67" s="145"/>
      <c r="L67" s="145"/>
    </row>
    <row r="68" spans="2:14">
      <c r="B68" s="65" t="s">
        <v>13</v>
      </c>
      <c r="C68" s="65"/>
      <c r="D68" s="65"/>
      <c r="E68" s="65"/>
      <c r="F68" s="65"/>
      <c r="G68" s="65"/>
      <c r="H68" s="65"/>
      <c r="I68" s="65"/>
      <c r="J68" s="66">
        <f>SUM(J62:L67)</f>
        <v>375.25599999999997</v>
      </c>
      <c r="K68" s="66"/>
      <c r="L68" s="66"/>
    </row>
    <row r="69" spans="2:14" ht="11.25" customHeight="1">
      <c r="B69" s="6"/>
      <c r="C69" s="9"/>
      <c r="D69" s="8"/>
      <c r="E69" s="8"/>
      <c r="F69" s="8"/>
      <c r="G69" s="7"/>
      <c r="H69" s="6"/>
      <c r="I69" s="6"/>
      <c r="J69" s="6"/>
      <c r="K69" s="6"/>
      <c r="L69" s="6"/>
    </row>
    <row r="70" spans="2:14">
      <c r="B70" s="90" t="s">
        <v>62</v>
      </c>
      <c r="C70" s="90"/>
      <c r="D70" s="90"/>
      <c r="E70" s="90"/>
      <c r="F70" s="90"/>
      <c r="G70" s="90"/>
      <c r="H70" s="90"/>
      <c r="I70" s="90"/>
      <c r="J70" s="90"/>
      <c r="K70" s="90"/>
      <c r="L70" s="90"/>
    </row>
    <row r="71" spans="2:14" ht="24" customHeight="1">
      <c r="B71" s="51">
        <v>2</v>
      </c>
      <c r="C71" s="67" t="s">
        <v>65</v>
      </c>
      <c r="D71" s="67"/>
      <c r="E71" s="67"/>
      <c r="F71" s="67"/>
      <c r="G71" s="67"/>
      <c r="H71" s="67"/>
      <c r="I71" s="67"/>
      <c r="J71" s="65" t="s">
        <v>43</v>
      </c>
      <c r="K71" s="65"/>
      <c r="L71" s="65"/>
    </row>
    <row r="72" spans="2:14" ht="27" customHeight="1">
      <c r="B72" s="51" t="s">
        <v>63</v>
      </c>
      <c r="C72" s="141" t="s">
        <v>53</v>
      </c>
      <c r="D72" s="141"/>
      <c r="E72" s="141"/>
      <c r="F72" s="141"/>
      <c r="G72" s="141"/>
      <c r="H72" s="141"/>
      <c r="I72" s="141"/>
      <c r="J72" s="77">
        <f>$K$43</f>
        <v>240.2568</v>
      </c>
      <c r="K72" s="78"/>
      <c r="L72" s="79"/>
    </row>
    <row r="73" spans="2:14">
      <c r="B73" s="51" t="s">
        <v>64</v>
      </c>
      <c r="C73" s="76" t="s">
        <v>55</v>
      </c>
      <c r="D73" s="76"/>
      <c r="E73" s="76"/>
      <c r="F73" s="76"/>
      <c r="G73" s="76"/>
      <c r="H73" s="76"/>
      <c r="I73" s="76"/>
      <c r="J73" s="77">
        <f>$K$57</f>
        <v>521.17999999999995</v>
      </c>
      <c r="K73" s="78"/>
      <c r="L73" s="79"/>
    </row>
    <row r="74" spans="2:14">
      <c r="B74" s="51" t="s">
        <v>59</v>
      </c>
      <c r="C74" s="76" t="s">
        <v>4</v>
      </c>
      <c r="D74" s="76"/>
      <c r="E74" s="76"/>
      <c r="F74" s="76"/>
      <c r="G74" s="76"/>
      <c r="H74" s="76"/>
      <c r="I74" s="76"/>
      <c r="J74" s="80">
        <f>$J$68</f>
        <v>375.25599999999997</v>
      </c>
      <c r="K74" s="78"/>
      <c r="L74" s="79"/>
    </row>
    <row r="75" spans="2:14">
      <c r="B75" s="81" t="s">
        <v>13</v>
      </c>
      <c r="C75" s="81"/>
      <c r="D75" s="81"/>
      <c r="E75" s="81"/>
      <c r="F75" s="81"/>
      <c r="G75" s="81"/>
      <c r="H75" s="81"/>
      <c r="I75" s="81"/>
      <c r="J75" s="66">
        <f>SUM(J72:L74)</f>
        <v>1136.6927999999998</v>
      </c>
      <c r="K75" s="66"/>
      <c r="L75" s="66"/>
    </row>
    <row r="76" spans="2:14" ht="27" customHeight="1">
      <c r="B76" s="23"/>
      <c r="C76" s="9"/>
      <c r="D76" s="9"/>
      <c r="E76" s="9"/>
      <c r="F76" s="9"/>
      <c r="G76" s="28"/>
      <c r="H76" s="29"/>
      <c r="I76" s="29"/>
      <c r="J76" s="6"/>
      <c r="K76" s="6"/>
      <c r="L76" s="6"/>
    </row>
    <row r="77" spans="2:14" ht="12" customHeight="1">
      <c r="B77" s="64" t="s">
        <v>66</v>
      </c>
      <c r="C77" s="64"/>
      <c r="D77" s="64"/>
      <c r="E77" s="64"/>
      <c r="F77" s="64"/>
      <c r="G77" s="64"/>
      <c r="H77" s="64"/>
      <c r="I77" s="64"/>
      <c r="J77" s="64"/>
      <c r="K77" s="64"/>
      <c r="L77" s="64"/>
    </row>
    <row r="78" spans="2:14" ht="2.25" customHeight="1">
      <c r="B78" s="23"/>
      <c r="C78" s="9"/>
      <c r="D78" s="9"/>
      <c r="E78" s="9"/>
      <c r="F78" s="9"/>
      <c r="G78" s="28"/>
      <c r="H78" s="29"/>
      <c r="I78" s="29"/>
      <c r="J78" s="6"/>
      <c r="K78" s="6"/>
      <c r="L78" s="6"/>
    </row>
    <row r="79" spans="2:14" ht="25.5">
      <c r="B79" s="51">
        <v>3</v>
      </c>
      <c r="C79" s="67" t="s">
        <v>14</v>
      </c>
      <c r="D79" s="67"/>
      <c r="E79" s="67"/>
      <c r="F79" s="67"/>
      <c r="G79" s="67"/>
      <c r="H79" s="67"/>
      <c r="I79" s="67"/>
      <c r="J79" s="49" t="s">
        <v>91</v>
      </c>
      <c r="K79" s="67" t="s">
        <v>3</v>
      </c>
      <c r="L79" s="67"/>
    </row>
    <row r="80" spans="2:14">
      <c r="B80" s="51" t="s">
        <v>35</v>
      </c>
      <c r="C80" s="139" t="s">
        <v>15</v>
      </c>
      <c r="D80" s="139"/>
      <c r="E80" s="139"/>
      <c r="F80" s="139"/>
      <c r="G80" s="139"/>
      <c r="H80" s="139"/>
      <c r="I80" s="139"/>
      <c r="J80" s="40">
        <v>4.5999999999999999E-3</v>
      </c>
      <c r="K80" s="70">
        <f t="shared" ref="K80:K85" si="1">($J$36)*J80</f>
        <v>5.4096000000000002</v>
      </c>
      <c r="L80" s="70"/>
      <c r="N80" s="31"/>
    </row>
    <row r="81" spans="2:14">
      <c r="B81" s="51" t="s">
        <v>36</v>
      </c>
      <c r="C81" s="139" t="s">
        <v>25</v>
      </c>
      <c r="D81" s="139"/>
      <c r="E81" s="139"/>
      <c r="F81" s="139"/>
      <c r="G81" s="139"/>
      <c r="H81" s="139"/>
      <c r="I81" s="139"/>
      <c r="J81" s="40">
        <v>2.9999999999999997E-4</v>
      </c>
      <c r="K81" s="70">
        <f t="shared" si="1"/>
        <v>0.35279999999999995</v>
      </c>
      <c r="L81" s="70"/>
      <c r="N81" s="32"/>
    </row>
    <row r="82" spans="2:14" ht="27.75" customHeight="1">
      <c r="B82" s="51" t="s">
        <v>37</v>
      </c>
      <c r="C82" s="139" t="s">
        <v>97</v>
      </c>
      <c r="D82" s="139"/>
      <c r="E82" s="139"/>
      <c r="F82" s="139"/>
      <c r="G82" s="139"/>
      <c r="H82" s="139"/>
      <c r="I82" s="139"/>
      <c r="J82" s="40">
        <v>3.5000000000000003E-2</v>
      </c>
      <c r="K82" s="70">
        <f t="shared" si="1"/>
        <v>41.160000000000004</v>
      </c>
      <c r="L82" s="70"/>
      <c r="N82" s="32"/>
    </row>
    <row r="83" spans="2:14">
      <c r="B83" s="51" t="s">
        <v>38</v>
      </c>
      <c r="C83" s="139" t="s">
        <v>16</v>
      </c>
      <c r="D83" s="139"/>
      <c r="E83" s="139"/>
      <c r="F83" s="139"/>
      <c r="G83" s="139"/>
      <c r="H83" s="139"/>
      <c r="I83" s="139"/>
      <c r="J83" s="40">
        <v>1.9400000000000001E-2</v>
      </c>
      <c r="K83" s="70">
        <f t="shared" si="1"/>
        <v>22.814399999999999</v>
      </c>
      <c r="L83" s="70"/>
      <c r="N83" s="31"/>
    </row>
    <row r="84" spans="2:14" ht="25.5" customHeight="1">
      <c r="B84" s="51" t="s">
        <v>39</v>
      </c>
      <c r="C84" s="139" t="s">
        <v>102</v>
      </c>
      <c r="D84" s="139"/>
      <c r="E84" s="139"/>
      <c r="F84" s="139"/>
      <c r="G84" s="139"/>
      <c r="H84" s="139"/>
      <c r="I84" s="139"/>
      <c r="J84" s="40">
        <v>7.1000000000000004E-3</v>
      </c>
      <c r="K84" s="70">
        <f t="shared" si="1"/>
        <v>8.3496000000000006</v>
      </c>
      <c r="L84" s="70"/>
    </row>
    <row r="85" spans="2:14" ht="29.25" customHeight="1">
      <c r="B85" s="51" t="s">
        <v>40</v>
      </c>
      <c r="C85" s="139" t="s">
        <v>98</v>
      </c>
      <c r="D85" s="139"/>
      <c r="E85" s="139"/>
      <c r="F85" s="139"/>
      <c r="G85" s="139"/>
      <c r="H85" s="139"/>
      <c r="I85" s="139"/>
      <c r="J85" s="40">
        <v>2.4000000000000001E-4</v>
      </c>
      <c r="K85" s="70">
        <f t="shared" si="1"/>
        <v>0.28223999999999999</v>
      </c>
      <c r="L85" s="70"/>
    </row>
    <row r="86" spans="2:14">
      <c r="B86" s="89" t="s">
        <v>13</v>
      </c>
      <c r="C86" s="89"/>
      <c r="D86" s="89"/>
      <c r="E86" s="89"/>
      <c r="F86" s="89"/>
      <c r="G86" s="89"/>
      <c r="H86" s="89"/>
      <c r="I86" s="89"/>
      <c r="J86" s="50">
        <f>SUM(J80:J85)</f>
        <v>6.6640000000000005E-2</v>
      </c>
      <c r="K86" s="71">
        <f>SUM(K80:L85)</f>
        <v>78.368639999999999</v>
      </c>
      <c r="L86" s="71"/>
    </row>
    <row r="87" spans="2:14" ht="22.5" customHeight="1">
      <c r="B87" s="23"/>
      <c r="C87" s="9"/>
      <c r="D87" s="9"/>
      <c r="E87" s="9"/>
      <c r="F87" s="9"/>
      <c r="G87" s="7"/>
      <c r="H87" s="6"/>
      <c r="I87" s="6"/>
      <c r="J87" s="6"/>
      <c r="K87" s="6"/>
      <c r="L87" s="6"/>
    </row>
    <row r="88" spans="2:14">
      <c r="B88" s="64" t="s">
        <v>67</v>
      </c>
      <c r="C88" s="64"/>
      <c r="D88" s="64"/>
      <c r="E88" s="64"/>
      <c r="F88" s="64"/>
      <c r="G88" s="64"/>
      <c r="H88" s="64"/>
      <c r="I88" s="64"/>
      <c r="J88" s="64"/>
      <c r="K88" s="64"/>
      <c r="L88" s="64"/>
    </row>
    <row r="89" spans="2:14" ht="3" customHeight="1">
      <c r="B89" s="23"/>
      <c r="C89" s="9"/>
      <c r="D89" s="9"/>
      <c r="E89" s="9"/>
      <c r="F89" s="9"/>
      <c r="G89" s="7"/>
      <c r="H89" s="6"/>
      <c r="I89" s="6"/>
      <c r="J89" s="6"/>
      <c r="K89" s="6"/>
      <c r="L89" s="6"/>
    </row>
    <row r="90" spans="2:14">
      <c r="B90" s="74" t="s">
        <v>68</v>
      </c>
      <c r="C90" s="74"/>
      <c r="D90" s="74"/>
      <c r="E90" s="74"/>
      <c r="F90" s="74"/>
      <c r="G90" s="74"/>
      <c r="H90" s="74"/>
      <c r="I90" s="74"/>
      <c r="J90" s="74"/>
      <c r="K90" s="74"/>
      <c r="L90" s="74"/>
    </row>
    <row r="91" spans="2:14" ht="12.75" customHeight="1">
      <c r="B91" s="54" t="s">
        <v>69</v>
      </c>
      <c r="C91" s="140" t="s">
        <v>103</v>
      </c>
      <c r="D91" s="140"/>
      <c r="E91" s="140"/>
      <c r="F91" s="140"/>
      <c r="G91" s="140"/>
      <c r="H91" s="140"/>
      <c r="I91" s="140"/>
      <c r="J91" s="49" t="s">
        <v>91</v>
      </c>
      <c r="K91" s="72" t="s">
        <v>43</v>
      </c>
      <c r="L91" s="73"/>
    </row>
    <row r="92" spans="2:14">
      <c r="B92" s="56" t="s">
        <v>35</v>
      </c>
      <c r="C92" s="75" t="s">
        <v>104</v>
      </c>
      <c r="D92" s="75"/>
      <c r="E92" s="75"/>
      <c r="F92" s="75"/>
      <c r="G92" s="75"/>
      <c r="H92" s="75"/>
      <c r="I92" s="75"/>
      <c r="J92" s="40">
        <v>1.7000000000000001E-2</v>
      </c>
      <c r="K92" s="82">
        <f>($J$36)*J92</f>
        <v>19.992000000000001</v>
      </c>
      <c r="L92" s="83"/>
    </row>
    <row r="93" spans="2:14" ht="12.75" customHeight="1">
      <c r="B93" s="54" t="s">
        <v>36</v>
      </c>
      <c r="C93" s="75" t="s">
        <v>105</v>
      </c>
      <c r="D93" s="75"/>
      <c r="E93" s="75"/>
      <c r="F93" s="75"/>
      <c r="G93" s="75"/>
      <c r="H93" s="75"/>
      <c r="I93" s="75"/>
      <c r="J93" s="40">
        <v>1.6299999999999999E-2</v>
      </c>
      <c r="K93" s="82">
        <f t="shared" ref="K93:K98" si="2">($J$36)*J93</f>
        <v>19.168799999999997</v>
      </c>
      <c r="L93" s="83"/>
    </row>
    <row r="94" spans="2:14" ht="12.75" customHeight="1">
      <c r="B94" s="54" t="s">
        <v>37</v>
      </c>
      <c r="C94" s="75" t="s">
        <v>106</v>
      </c>
      <c r="D94" s="75"/>
      <c r="E94" s="75"/>
      <c r="F94" s="75"/>
      <c r="G94" s="75"/>
      <c r="H94" s="75"/>
      <c r="I94" s="75"/>
      <c r="J94" s="40">
        <v>2.0000000000000001E-4</v>
      </c>
      <c r="K94" s="82">
        <f t="shared" si="2"/>
        <v>0.23520000000000002</v>
      </c>
      <c r="L94" s="83"/>
    </row>
    <row r="95" spans="2:14" ht="24.75" customHeight="1">
      <c r="B95" s="54" t="s">
        <v>38</v>
      </c>
      <c r="C95" s="75" t="s">
        <v>107</v>
      </c>
      <c r="D95" s="75"/>
      <c r="E95" s="75"/>
      <c r="F95" s="75"/>
      <c r="G95" s="75"/>
      <c r="H95" s="75"/>
      <c r="I95" s="75"/>
      <c r="J95" s="40">
        <v>3.3E-3</v>
      </c>
      <c r="K95" s="82">
        <f t="shared" si="2"/>
        <v>3.8807999999999998</v>
      </c>
      <c r="L95" s="83"/>
    </row>
    <row r="96" spans="2:14" ht="12.75" customHeight="1">
      <c r="B96" s="54" t="s">
        <v>39</v>
      </c>
      <c r="C96" s="75" t="s">
        <v>108</v>
      </c>
      <c r="D96" s="75"/>
      <c r="E96" s="75"/>
      <c r="F96" s="75"/>
      <c r="G96" s="75"/>
      <c r="H96" s="75"/>
      <c r="I96" s="75"/>
      <c r="J96" s="41">
        <v>5.5000000000000003E-4</v>
      </c>
      <c r="K96" s="82">
        <f t="shared" si="2"/>
        <v>0.64680000000000004</v>
      </c>
      <c r="L96" s="83"/>
    </row>
    <row r="97" spans="2:12" ht="12.75" customHeight="1">
      <c r="B97" s="54" t="s">
        <v>40</v>
      </c>
      <c r="C97" s="75" t="s">
        <v>99</v>
      </c>
      <c r="D97" s="75"/>
      <c r="E97" s="75"/>
      <c r="F97" s="75"/>
      <c r="G97" s="75"/>
      <c r="H97" s="75"/>
      <c r="I97" s="75"/>
      <c r="J97" s="40">
        <v>1.3899999999999999E-2</v>
      </c>
      <c r="K97" s="82">
        <f t="shared" si="2"/>
        <v>16.346399999999999</v>
      </c>
      <c r="L97" s="83"/>
    </row>
    <row r="98" spans="2:12" ht="27" customHeight="1">
      <c r="B98" s="54" t="s">
        <v>41</v>
      </c>
      <c r="C98" s="75" t="s">
        <v>109</v>
      </c>
      <c r="D98" s="75"/>
      <c r="E98" s="75"/>
      <c r="F98" s="75"/>
      <c r="G98" s="75"/>
      <c r="H98" s="75"/>
      <c r="I98" s="75"/>
      <c r="J98" s="40">
        <v>0</v>
      </c>
      <c r="K98" s="82">
        <f t="shared" si="2"/>
        <v>0</v>
      </c>
      <c r="L98" s="83"/>
    </row>
    <row r="99" spans="2:12">
      <c r="B99" s="54"/>
      <c r="C99" s="86" t="s">
        <v>13</v>
      </c>
      <c r="D99" s="87"/>
      <c r="E99" s="87"/>
      <c r="F99" s="87"/>
      <c r="G99" s="87"/>
      <c r="H99" s="87"/>
      <c r="I99" s="88"/>
      <c r="J99" s="42">
        <f>SUM(J92:J98)</f>
        <v>5.124999999999999E-2</v>
      </c>
      <c r="K99" s="84">
        <f>SUM(K92:L98)</f>
        <v>60.269999999999996</v>
      </c>
      <c r="L99" s="85"/>
    </row>
    <row r="100" spans="2:12" ht="25.5" customHeight="1">
      <c r="B100" s="54" t="s">
        <v>57</v>
      </c>
      <c r="C100" s="93" t="s">
        <v>100</v>
      </c>
      <c r="D100" s="94"/>
      <c r="E100" s="94"/>
      <c r="F100" s="94"/>
      <c r="G100" s="94"/>
      <c r="H100" s="94"/>
      <c r="I100" s="95"/>
      <c r="J100" s="40">
        <f>$J$99*$J$57</f>
        <v>1.8859999999999998E-2</v>
      </c>
      <c r="K100" s="82">
        <f>($J$36)*J100</f>
        <v>22.179359999999999</v>
      </c>
      <c r="L100" s="83"/>
    </row>
    <row r="101" spans="2:12">
      <c r="B101" s="89" t="s">
        <v>13</v>
      </c>
      <c r="C101" s="89"/>
      <c r="D101" s="89"/>
      <c r="E101" s="89"/>
      <c r="F101" s="89"/>
      <c r="G101" s="89"/>
      <c r="H101" s="89"/>
      <c r="I101" s="89"/>
      <c r="J101" s="55">
        <f>SUM(J99:J100)</f>
        <v>7.0109999999999992E-2</v>
      </c>
      <c r="K101" s="68">
        <f>SUM(K99:L100)</f>
        <v>82.449359999999999</v>
      </c>
      <c r="L101" s="69"/>
    </row>
    <row r="102" spans="2:12" ht="9" customHeight="1">
      <c r="B102" s="57"/>
      <c r="C102" s="57"/>
      <c r="D102" s="57"/>
      <c r="E102" s="57"/>
      <c r="F102" s="57"/>
      <c r="G102" s="57"/>
      <c r="H102" s="57"/>
      <c r="I102" s="57"/>
      <c r="J102" s="58"/>
      <c r="K102" s="59"/>
      <c r="L102" s="59"/>
    </row>
    <row r="103" spans="2:12" ht="9" customHeight="1">
      <c r="B103" s="57"/>
      <c r="C103" s="57"/>
      <c r="D103" s="57"/>
      <c r="E103" s="57"/>
      <c r="F103" s="57"/>
      <c r="G103" s="57"/>
      <c r="H103" s="57"/>
      <c r="I103" s="57"/>
      <c r="J103" s="58"/>
      <c r="K103" s="59"/>
      <c r="L103" s="59"/>
    </row>
    <row r="104" spans="2:12" ht="9" customHeight="1">
      <c r="B104" s="57"/>
      <c r="C104" s="57"/>
      <c r="D104" s="57"/>
      <c r="E104" s="57"/>
      <c r="F104" s="57"/>
      <c r="G104" s="57"/>
      <c r="H104" s="57"/>
      <c r="I104" s="57"/>
      <c r="J104" s="58"/>
      <c r="K104" s="59"/>
      <c r="L104" s="59"/>
    </row>
    <row r="105" spans="2:12">
      <c r="B105" s="90" t="s">
        <v>70</v>
      </c>
      <c r="C105" s="90"/>
      <c r="D105" s="90"/>
      <c r="E105" s="90"/>
      <c r="F105" s="90"/>
      <c r="G105" s="90"/>
      <c r="H105" s="90"/>
      <c r="I105" s="90"/>
      <c r="J105" s="90"/>
      <c r="K105" s="90"/>
      <c r="L105" s="90"/>
    </row>
    <row r="106" spans="2:12">
      <c r="B106" s="51" t="s">
        <v>71</v>
      </c>
      <c r="C106" s="67" t="s">
        <v>110</v>
      </c>
      <c r="D106" s="67"/>
      <c r="E106" s="67"/>
      <c r="F106" s="67"/>
      <c r="G106" s="67"/>
      <c r="H106" s="67"/>
      <c r="I106" s="67"/>
      <c r="J106" s="89" t="s">
        <v>43</v>
      </c>
      <c r="K106" s="89"/>
      <c r="L106" s="89"/>
    </row>
    <row r="107" spans="2:12" ht="25.5" customHeight="1">
      <c r="B107" s="60" t="s">
        <v>35</v>
      </c>
      <c r="C107" s="91" t="s">
        <v>111</v>
      </c>
      <c r="D107" s="91"/>
      <c r="E107" s="91"/>
      <c r="F107" s="91"/>
      <c r="G107" s="91"/>
      <c r="H107" s="91"/>
      <c r="I107" s="91"/>
      <c r="J107" s="92">
        <v>0</v>
      </c>
      <c r="K107" s="92"/>
      <c r="L107" s="92"/>
    </row>
    <row r="108" spans="2:12">
      <c r="B108" s="89" t="s">
        <v>13</v>
      </c>
      <c r="C108" s="89"/>
      <c r="D108" s="89"/>
      <c r="E108" s="89"/>
      <c r="F108" s="89"/>
      <c r="G108" s="89"/>
      <c r="H108" s="89"/>
      <c r="I108" s="89"/>
      <c r="J108" s="71">
        <f>J107</f>
        <v>0</v>
      </c>
      <c r="K108" s="71"/>
      <c r="L108" s="71"/>
    </row>
    <row r="109" spans="2:12" ht="21" customHeight="1">
      <c r="B109" s="24"/>
      <c r="C109" s="25"/>
      <c r="D109" s="24"/>
      <c r="E109" s="24"/>
      <c r="F109" s="24"/>
      <c r="G109" s="10"/>
      <c r="H109" s="10"/>
      <c r="I109" s="10"/>
      <c r="J109" s="10"/>
      <c r="K109" s="10"/>
      <c r="L109" s="10"/>
    </row>
    <row r="110" spans="2:12">
      <c r="B110" s="90" t="s">
        <v>72</v>
      </c>
      <c r="C110" s="90"/>
      <c r="D110" s="90"/>
      <c r="E110" s="90"/>
      <c r="F110" s="90"/>
      <c r="G110" s="90"/>
      <c r="H110" s="90"/>
      <c r="I110" s="90"/>
      <c r="J110" s="90"/>
      <c r="K110" s="90"/>
      <c r="L110" s="90"/>
    </row>
    <row r="111" spans="2:12" ht="25.5" customHeight="1">
      <c r="B111" s="51">
        <v>4</v>
      </c>
      <c r="C111" s="67" t="s">
        <v>112</v>
      </c>
      <c r="D111" s="67"/>
      <c r="E111" s="67"/>
      <c r="F111" s="67"/>
      <c r="G111" s="67"/>
      <c r="H111" s="67"/>
      <c r="I111" s="67"/>
      <c r="J111" s="65" t="s">
        <v>43</v>
      </c>
      <c r="K111" s="65"/>
      <c r="L111" s="65"/>
    </row>
    <row r="112" spans="2:12">
      <c r="B112" s="51" t="s">
        <v>69</v>
      </c>
      <c r="C112" s="75" t="s">
        <v>103</v>
      </c>
      <c r="D112" s="75"/>
      <c r="E112" s="75"/>
      <c r="F112" s="75"/>
      <c r="G112" s="75"/>
      <c r="H112" s="75"/>
      <c r="I112" s="75"/>
      <c r="J112" s="70">
        <f>K101</f>
        <v>82.449359999999999</v>
      </c>
      <c r="K112" s="70"/>
      <c r="L112" s="70"/>
    </row>
    <row r="113" spans="2:12">
      <c r="B113" s="51" t="s">
        <v>71</v>
      </c>
      <c r="C113" s="75" t="s">
        <v>110</v>
      </c>
      <c r="D113" s="75"/>
      <c r="E113" s="75"/>
      <c r="F113" s="75"/>
      <c r="G113" s="75"/>
      <c r="H113" s="75"/>
      <c r="I113" s="75"/>
      <c r="J113" s="92">
        <f>J108</f>
        <v>0</v>
      </c>
      <c r="K113" s="92"/>
      <c r="L113" s="92"/>
    </row>
    <row r="114" spans="2:12" ht="12.75" customHeight="1">
      <c r="B114" s="138" t="s">
        <v>13</v>
      </c>
      <c r="C114" s="138"/>
      <c r="D114" s="138"/>
      <c r="E114" s="138"/>
      <c r="F114" s="138"/>
      <c r="G114" s="138"/>
      <c r="H114" s="138"/>
      <c r="I114" s="138"/>
      <c r="J114" s="71">
        <f>J112+J113</f>
        <v>82.449359999999999</v>
      </c>
      <c r="K114" s="71"/>
      <c r="L114" s="71"/>
    </row>
    <row r="115" spans="2:12">
      <c r="B115" s="34"/>
      <c r="C115" s="134"/>
      <c r="D115" s="134"/>
      <c r="E115" s="134"/>
      <c r="F115" s="134"/>
      <c r="G115" s="134"/>
      <c r="H115" s="134"/>
      <c r="I115" s="134"/>
      <c r="J115" s="135"/>
      <c r="K115" s="136"/>
      <c r="L115" s="136"/>
    </row>
    <row r="116" spans="2:12">
      <c r="B116" s="103" t="s">
        <v>73</v>
      </c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</row>
    <row r="117" spans="2:12">
      <c r="B117" s="51">
        <v>5</v>
      </c>
      <c r="C117" s="65" t="s">
        <v>6</v>
      </c>
      <c r="D117" s="65"/>
      <c r="E117" s="65"/>
      <c r="F117" s="65"/>
      <c r="G117" s="65"/>
      <c r="H117" s="65"/>
      <c r="I117" s="65"/>
      <c r="J117" s="137" t="s">
        <v>43</v>
      </c>
      <c r="K117" s="65"/>
      <c r="L117" s="65"/>
    </row>
    <row r="118" spans="2:12">
      <c r="B118" s="60" t="s">
        <v>35</v>
      </c>
      <c r="C118" s="75" t="s">
        <v>7</v>
      </c>
      <c r="D118" s="75"/>
      <c r="E118" s="75"/>
      <c r="F118" s="75"/>
      <c r="G118" s="75"/>
      <c r="H118" s="75"/>
      <c r="I118" s="75"/>
      <c r="J118" s="127">
        <v>28</v>
      </c>
      <c r="K118" s="92"/>
      <c r="L118" s="92"/>
    </row>
    <row r="119" spans="2:12">
      <c r="B119" s="60" t="s">
        <v>36</v>
      </c>
      <c r="C119" s="75" t="s">
        <v>8</v>
      </c>
      <c r="D119" s="75"/>
      <c r="E119" s="75"/>
      <c r="F119" s="75"/>
      <c r="G119" s="75"/>
      <c r="H119" s="75"/>
      <c r="I119" s="75"/>
      <c r="J119" s="128">
        <v>0</v>
      </c>
      <c r="K119" s="128"/>
      <c r="L119" s="129"/>
    </row>
    <row r="120" spans="2:12">
      <c r="B120" s="60" t="s">
        <v>38</v>
      </c>
      <c r="C120" s="75" t="s">
        <v>9</v>
      </c>
      <c r="D120" s="75"/>
      <c r="E120" s="75"/>
      <c r="F120" s="75"/>
      <c r="G120" s="75"/>
      <c r="H120" s="75"/>
      <c r="I120" s="75"/>
      <c r="J120" s="130">
        <v>0</v>
      </c>
      <c r="K120" s="131"/>
      <c r="L120" s="131"/>
    </row>
    <row r="121" spans="2:12">
      <c r="B121" s="60" t="s">
        <v>39</v>
      </c>
      <c r="C121" s="75" t="s">
        <v>133</v>
      </c>
      <c r="D121" s="75"/>
      <c r="E121" s="75"/>
      <c r="F121" s="75"/>
      <c r="G121" s="75"/>
      <c r="H121" s="75"/>
      <c r="I121" s="75"/>
      <c r="J121" s="132">
        <v>7</v>
      </c>
      <c r="K121" s="132"/>
      <c r="L121" s="133"/>
    </row>
    <row r="122" spans="2:12">
      <c r="B122" s="65" t="s">
        <v>49</v>
      </c>
      <c r="C122" s="65"/>
      <c r="D122" s="65"/>
      <c r="E122" s="65"/>
      <c r="F122" s="65"/>
      <c r="G122" s="65"/>
      <c r="H122" s="65"/>
      <c r="I122" s="65"/>
      <c r="J122" s="120">
        <f>SUM(J118:L121)</f>
        <v>35</v>
      </c>
      <c r="K122" s="121"/>
      <c r="L122" s="121"/>
    </row>
    <row r="123" spans="2:12">
      <c r="B123" s="24"/>
      <c r="C123" s="25"/>
      <c r="D123" s="24"/>
      <c r="E123" s="24"/>
      <c r="F123" s="24"/>
      <c r="G123" s="10"/>
      <c r="H123" s="10"/>
      <c r="I123" s="10"/>
      <c r="J123" s="10"/>
      <c r="K123" s="10"/>
      <c r="L123" s="10"/>
    </row>
    <row r="124" spans="2:12">
      <c r="B124" s="103" t="s">
        <v>74</v>
      </c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</row>
    <row r="125" spans="2:12" ht="25.5" customHeight="1">
      <c r="B125" s="51">
        <v>6</v>
      </c>
      <c r="C125" s="122" t="s">
        <v>17</v>
      </c>
      <c r="D125" s="122"/>
      <c r="E125" s="122"/>
      <c r="F125" s="122"/>
      <c r="G125" s="122"/>
      <c r="H125" s="122"/>
      <c r="I125" s="122"/>
      <c r="J125" s="61" t="s">
        <v>88</v>
      </c>
      <c r="K125" s="123" t="s">
        <v>3</v>
      </c>
      <c r="L125" s="124"/>
    </row>
    <row r="126" spans="2:12" ht="12.75" customHeight="1">
      <c r="B126" s="60" t="s">
        <v>35</v>
      </c>
      <c r="C126" s="75" t="s">
        <v>75</v>
      </c>
      <c r="D126" s="75"/>
      <c r="E126" s="75"/>
      <c r="F126" s="75"/>
      <c r="G126" s="75"/>
      <c r="H126" s="75"/>
      <c r="I126" s="75"/>
      <c r="J126" s="35">
        <v>0.05</v>
      </c>
      <c r="K126" s="125">
        <f>$J$141*J126</f>
        <v>125.42554000000001</v>
      </c>
      <c r="L126" s="111"/>
    </row>
    <row r="127" spans="2:12">
      <c r="B127" s="60" t="s">
        <v>36</v>
      </c>
      <c r="C127" s="126" t="s">
        <v>76</v>
      </c>
      <c r="D127" s="126"/>
      <c r="E127" s="126"/>
      <c r="F127" s="126"/>
      <c r="G127" s="126"/>
      <c r="H127" s="126"/>
      <c r="I127" s="126"/>
      <c r="J127" s="36">
        <v>6.7900000000000002E-2</v>
      </c>
      <c r="K127" s="125">
        <f>($J$141+$K$126)*J127</f>
        <v>178.84427748600001</v>
      </c>
      <c r="L127" s="111"/>
    </row>
    <row r="128" spans="2:12">
      <c r="B128" s="60" t="s">
        <v>37</v>
      </c>
      <c r="C128" s="178" t="s">
        <v>77</v>
      </c>
      <c r="D128" s="179"/>
      <c r="E128" s="179"/>
      <c r="F128" s="179"/>
      <c r="G128" s="179"/>
      <c r="H128" s="179"/>
      <c r="I128" s="180"/>
      <c r="J128" s="37"/>
      <c r="K128" s="125"/>
      <c r="L128" s="111"/>
    </row>
    <row r="129" spans="2:12" ht="27.75" customHeight="1">
      <c r="B129" s="60"/>
      <c r="C129" s="75" t="s">
        <v>113</v>
      </c>
      <c r="D129" s="75"/>
      <c r="E129" s="75"/>
      <c r="F129" s="75"/>
      <c r="G129" s="75"/>
      <c r="H129" s="75"/>
      <c r="I129" s="75"/>
      <c r="J129" s="38">
        <v>9.2499999999999999E-2</v>
      </c>
      <c r="K129" s="77">
        <f>(($J$141+$K$126+$K$127)/(1-($J$129+$J$130+$J$131))*J129)</f>
        <v>303.41948351889801</v>
      </c>
      <c r="L129" s="111"/>
    </row>
    <row r="130" spans="2:12" ht="12.75" customHeight="1">
      <c r="B130" s="60"/>
      <c r="C130" s="75" t="s">
        <v>78</v>
      </c>
      <c r="D130" s="75"/>
      <c r="E130" s="75"/>
      <c r="F130" s="75"/>
      <c r="G130" s="75"/>
      <c r="H130" s="75"/>
      <c r="I130" s="75"/>
      <c r="J130" s="36">
        <v>0</v>
      </c>
      <c r="K130" s="77">
        <f>(($J$141+$K$126+$K$127)/(1-($J$129+$J$130+$J$131))*J130)</f>
        <v>0</v>
      </c>
      <c r="L130" s="111"/>
    </row>
    <row r="131" spans="2:12" ht="12.75" customHeight="1">
      <c r="B131" s="60"/>
      <c r="C131" s="75" t="s">
        <v>101</v>
      </c>
      <c r="D131" s="75"/>
      <c r="E131" s="75"/>
      <c r="F131" s="75"/>
      <c r="G131" s="75"/>
      <c r="H131" s="75"/>
      <c r="I131" s="75"/>
      <c r="J131" s="30">
        <v>0.05</v>
      </c>
      <c r="K131" s="77">
        <f>(($J$141+$K$126+$K$127)/(1-($J$129+$J$130+$J$131))*J131)</f>
        <v>164.01053163183678</v>
      </c>
      <c r="L131" s="111"/>
    </row>
    <row r="132" spans="2:12">
      <c r="B132" s="116" t="s">
        <v>13</v>
      </c>
      <c r="C132" s="116"/>
      <c r="D132" s="116"/>
      <c r="E132" s="116"/>
      <c r="F132" s="116"/>
      <c r="G132" s="116"/>
      <c r="H132" s="116"/>
      <c r="I132" s="116"/>
      <c r="J132" s="52">
        <f>SUM(J126:J131)</f>
        <v>0.26040000000000002</v>
      </c>
      <c r="K132" s="68">
        <f>SUM(K126:K131)</f>
        <v>771.69983263673475</v>
      </c>
      <c r="L132" s="69"/>
    </row>
    <row r="133" spans="2:12">
      <c r="B133" s="24"/>
      <c r="C133" s="25"/>
      <c r="D133" s="24"/>
      <c r="E133" s="24"/>
      <c r="F133" s="24"/>
      <c r="G133" s="10"/>
      <c r="H133" s="10"/>
      <c r="I133" s="10"/>
      <c r="J133" s="10"/>
      <c r="K133" s="10"/>
      <c r="L133" s="10"/>
    </row>
    <row r="134" spans="2:12">
      <c r="B134" s="118" t="s">
        <v>123</v>
      </c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</row>
    <row r="135" spans="2:12" ht="25.5" customHeight="1">
      <c r="B135" s="62"/>
      <c r="C135" s="117" t="s">
        <v>18</v>
      </c>
      <c r="D135" s="117"/>
      <c r="E135" s="117"/>
      <c r="F135" s="117"/>
      <c r="G135" s="117"/>
      <c r="H135" s="117"/>
      <c r="I135" s="117"/>
      <c r="J135" s="116" t="s">
        <v>43</v>
      </c>
      <c r="K135" s="116"/>
      <c r="L135" s="116"/>
    </row>
    <row r="136" spans="2:12">
      <c r="B136" s="60" t="s">
        <v>35</v>
      </c>
      <c r="C136" s="75" t="s">
        <v>42</v>
      </c>
      <c r="D136" s="75"/>
      <c r="E136" s="75"/>
      <c r="F136" s="75"/>
      <c r="G136" s="75"/>
      <c r="H136" s="75"/>
      <c r="I136" s="75"/>
      <c r="J136" s="119">
        <f>$J$36</f>
        <v>1176</v>
      </c>
      <c r="K136" s="119"/>
      <c r="L136" s="119"/>
    </row>
    <row r="137" spans="2:12" ht="30" customHeight="1">
      <c r="B137" s="60" t="s">
        <v>36</v>
      </c>
      <c r="C137" s="75" t="s">
        <v>50</v>
      </c>
      <c r="D137" s="75"/>
      <c r="E137" s="75"/>
      <c r="F137" s="75"/>
      <c r="G137" s="75"/>
      <c r="H137" s="75"/>
      <c r="I137" s="75"/>
      <c r="J137" s="77">
        <f>$J$75</f>
        <v>1136.6927999999998</v>
      </c>
      <c r="K137" s="110"/>
      <c r="L137" s="111"/>
    </row>
    <row r="138" spans="2:12">
      <c r="B138" s="60" t="s">
        <v>37</v>
      </c>
      <c r="C138" s="75" t="s">
        <v>66</v>
      </c>
      <c r="D138" s="75"/>
      <c r="E138" s="75"/>
      <c r="F138" s="75"/>
      <c r="G138" s="75"/>
      <c r="H138" s="75"/>
      <c r="I138" s="75"/>
      <c r="J138" s="77">
        <f>$K$86</f>
        <v>78.368639999999999</v>
      </c>
      <c r="K138" s="110"/>
      <c r="L138" s="111"/>
    </row>
    <row r="139" spans="2:12" ht="28.5" customHeight="1">
      <c r="B139" s="60" t="s">
        <v>38</v>
      </c>
      <c r="C139" s="75" t="s">
        <v>67</v>
      </c>
      <c r="D139" s="75"/>
      <c r="E139" s="75"/>
      <c r="F139" s="75"/>
      <c r="G139" s="75"/>
      <c r="H139" s="75"/>
      <c r="I139" s="75"/>
      <c r="J139" s="77">
        <f>$J$114</f>
        <v>82.449359999999999</v>
      </c>
      <c r="K139" s="110"/>
      <c r="L139" s="111"/>
    </row>
    <row r="140" spans="2:12">
      <c r="B140" s="60" t="s">
        <v>39</v>
      </c>
      <c r="C140" s="75" t="s">
        <v>73</v>
      </c>
      <c r="D140" s="75"/>
      <c r="E140" s="75"/>
      <c r="F140" s="75"/>
      <c r="G140" s="75"/>
      <c r="H140" s="75"/>
      <c r="I140" s="75"/>
      <c r="J140" s="112">
        <f>$J$122</f>
        <v>35</v>
      </c>
      <c r="K140" s="113"/>
      <c r="L140" s="114"/>
    </row>
    <row r="141" spans="2:12">
      <c r="B141" s="116" t="s">
        <v>79</v>
      </c>
      <c r="C141" s="116"/>
      <c r="D141" s="116"/>
      <c r="E141" s="116"/>
      <c r="F141" s="116"/>
      <c r="G141" s="116"/>
      <c r="H141" s="116"/>
      <c r="I141" s="116"/>
      <c r="J141" s="71">
        <f>SUM(J136:J140)</f>
        <v>2508.5108</v>
      </c>
      <c r="K141" s="71"/>
      <c r="L141" s="71"/>
    </row>
    <row r="142" spans="2:12">
      <c r="B142" s="60" t="s">
        <v>40</v>
      </c>
      <c r="C142" s="75" t="s">
        <v>74</v>
      </c>
      <c r="D142" s="75"/>
      <c r="E142" s="75"/>
      <c r="F142" s="75"/>
      <c r="G142" s="75"/>
      <c r="H142" s="75"/>
      <c r="I142" s="75"/>
      <c r="J142" s="115">
        <f>K132</f>
        <v>771.69983263673475</v>
      </c>
      <c r="K142" s="115"/>
      <c r="L142" s="115"/>
    </row>
    <row r="143" spans="2:12">
      <c r="B143" s="66" t="s">
        <v>80</v>
      </c>
      <c r="C143" s="66"/>
      <c r="D143" s="66"/>
      <c r="E143" s="66"/>
      <c r="F143" s="66"/>
      <c r="G143" s="66"/>
      <c r="H143" s="66"/>
      <c r="I143" s="66"/>
      <c r="J143" s="101">
        <f>J141+J142</f>
        <v>3280.2106326367348</v>
      </c>
      <c r="K143" s="97"/>
      <c r="L143" s="98"/>
    </row>
    <row r="144" spans="2:12" ht="7.5" customHeight="1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</row>
    <row r="145" spans="2:12">
      <c r="B145" s="103" t="s">
        <v>124</v>
      </c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</row>
    <row r="146" spans="2:12" ht="3" customHeight="1">
      <c r="B146" s="10"/>
      <c r="C146" s="26"/>
      <c r="D146" s="26"/>
      <c r="E146" s="26"/>
      <c r="F146" s="26"/>
      <c r="G146" s="10"/>
      <c r="H146" s="10"/>
      <c r="I146" s="10"/>
      <c r="J146" s="10"/>
      <c r="K146" s="10"/>
      <c r="L146" s="10"/>
    </row>
    <row r="147" spans="2:12">
      <c r="B147" s="66" t="s">
        <v>83</v>
      </c>
      <c r="C147" s="66"/>
      <c r="D147" s="66"/>
      <c r="E147" s="66"/>
      <c r="F147" s="66"/>
      <c r="G147" s="66"/>
      <c r="H147" s="66"/>
      <c r="I147" s="66"/>
      <c r="J147" s="66"/>
      <c r="K147" s="66"/>
      <c r="L147" s="66"/>
    </row>
    <row r="148" spans="2:12">
      <c r="B148" s="63"/>
      <c r="C148" s="104" t="s">
        <v>84</v>
      </c>
      <c r="D148" s="105"/>
      <c r="E148" s="105"/>
      <c r="F148" s="105"/>
      <c r="G148" s="105"/>
      <c r="H148" s="105"/>
      <c r="I148" s="106"/>
      <c r="J148" s="66" t="s">
        <v>87</v>
      </c>
      <c r="K148" s="66"/>
      <c r="L148" s="66"/>
    </row>
    <row r="149" spans="2:12">
      <c r="B149" s="60" t="s">
        <v>35</v>
      </c>
      <c r="C149" s="107"/>
      <c r="D149" s="108"/>
      <c r="E149" s="108"/>
      <c r="F149" s="108"/>
      <c r="G149" s="108"/>
      <c r="H149" s="108"/>
      <c r="I149" s="109"/>
      <c r="J149" s="102"/>
      <c r="K149" s="102"/>
      <c r="L149" s="102"/>
    </row>
    <row r="150" spans="2:12">
      <c r="B150" s="60" t="s">
        <v>36</v>
      </c>
      <c r="C150" s="96" t="s">
        <v>85</v>
      </c>
      <c r="D150" s="96"/>
      <c r="E150" s="96"/>
      <c r="F150" s="96"/>
      <c r="G150" s="96"/>
      <c r="H150" s="96"/>
      <c r="I150" s="96"/>
      <c r="J150" s="97">
        <f>J143</f>
        <v>3280.2106326367348</v>
      </c>
      <c r="K150" s="97"/>
      <c r="L150" s="98"/>
    </row>
    <row r="151" spans="2:12" ht="42" customHeight="1">
      <c r="B151" s="60" t="s">
        <v>37</v>
      </c>
      <c r="C151" s="99" t="s">
        <v>86</v>
      </c>
      <c r="D151" s="99"/>
      <c r="E151" s="99"/>
      <c r="F151" s="99"/>
      <c r="G151" s="99"/>
      <c r="H151" s="99"/>
      <c r="I151" s="99"/>
      <c r="J151" s="97">
        <f>ROUNDDOWN(J150*12,2)</f>
        <v>39362.519999999997</v>
      </c>
      <c r="K151" s="97"/>
      <c r="L151" s="98"/>
    </row>
    <row r="152" spans="2:12" ht="15.75" customHeight="1">
      <c r="B152" s="10"/>
      <c r="C152" s="27"/>
      <c r="D152" s="100"/>
      <c r="E152" s="100"/>
      <c r="F152" s="100"/>
      <c r="G152" s="10"/>
      <c r="H152" s="10"/>
      <c r="I152" s="10"/>
      <c r="J152" s="10"/>
      <c r="K152" s="10"/>
      <c r="L152" s="10"/>
    </row>
  </sheetData>
  <mergeCells count="233">
    <mergeCell ref="C18:I18"/>
    <mergeCell ref="C67:I67"/>
    <mergeCell ref="C128:I128"/>
    <mergeCell ref="J18:L18"/>
    <mergeCell ref="J24:L24"/>
    <mergeCell ref="C19:I19"/>
    <mergeCell ref="J19:L19"/>
    <mergeCell ref="C20:I20"/>
    <mergeCell ref="J20:L20"/>
    <mergeCell ref="C21:I21"/>
    <mergeCell ref="J21:L21"/>
    <mergeCell ref="C25:I25"/>
    <mergeCell ref="J25:L25"/>
    <mergeCell ref="B28:L28"/>
    <mergeCell ref="B29:I29"/>
    <mergeCell ref="J29:L29"/>
    <mergeCell ref="C22:I22"/>
    <mergeCell ref="J22:L22"/>
    <mergeCell ref="C23:I23"/>
    <mergeCell ref="J23:L23"/>
    <mergeCell ref="C24:I24"/>
    <mergeCell ref="C30:I30"/>
    <mergeCell ref="J30:L30"/>
    <mergeCell ref="C31:I31"/>
    <mergeCell ref="C10:I10"/>
    <mergeCell ref="J10:L10"/>
    <mergeCell ref="C11:I11"/>
    <mergeCell ref="J11:L11"/>
    <mergeCell ref="C12:I12"/>
    <mergeCell ref="J12:L12"/>
    <mergeCell ref="B15:L15"/>
    <mergeCell ref="B16:L16"/>
    <mergeCell ref="B17:L17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K5:L5"/>
    <mergeCell ref="B6:F6"/>
    <mergeCell ref="G6:L6"/>
    <mergeCell ref="J31:L31"/>
    <mergeCell ref="C32:I32"/>
    <mergeCell ref="J32:L32"/>
    <mergeCell ref="C33:I33"/>
    <mergeCell ref="J33:L33"/>
    <mergeCell ref="C34:I34"/>
    <mergeCell ref="J34:L34"/>
    <mergeCell ref="C35:I35"/>
    <mergeCell ref="J35:L35"/>
    <mergeCell ref="B36:I36"/>
    <mergeCell ref="J36:L36"/>
    <mergeCell ref="C37:F37"/>
    <mergeCell ref="C40:I40"/>
    <mergeCell ref="B47:L47"/>
    <mergeCell ref="C48:I48"/>
    <mergeCell ref="K48:L48"/>
    <mergeCell ref="B43:I43"/>
    <mergeCell ref="C41:I41"/>
    <mergeCell ref="C42:I42"/>
    <mergeCell ref="K43:L43"/>
    <mergeCell ref="K42:L42"/>
    <mergeCell ref="K41:L41"/>
    <mergeCell ref="K40:L40"/>
    <mergeCell ref="B38:L38"/>
    <mergeCell ref="B39:L39"/>
    <mergeCell ref="C49:I49"/>
    <mergeCell ref="K49:L49"/>
    <mergeCell ref="C50:I50"/>
    <mergeCell ref="K50:L50"/>
    <mergeCell ref="C51:I51"/>
    <mergeCell ref="K51:L51"/>
    <mergeCell ref="C52:I52"/>
    <mergeCell ref="K52:L52"/>
    <mergeCell ref="C53:I53"/>
    <mergeCell ref="K53:L53"/>
    <mergeCell ref="C54:I54"/>
    <mergeCell ref="K54:L54"/>
    <mergeCell ref="C55:I55"/>
    <mergeCell ref="K55:L55"/>
    <mergeCell ref="C56:I56"/>
    <mergeCell ref="K56:L56"/>
    <mergeCell ref="K57:L57"/>
    <mergeCell ref="C65:I65"/>
    <mergeCell ref="J65:L65"/>
    <mergeCell ref="C58:I58"/>
    <mergeCell ref="B60:L60"/>
    <mergeCell ref="C61:I61"/>
    <mergeCell ref="J61:L61"/>
    <mergeCell ref="C62:I62"/>
    <mergeCell ref="J62:L62"/>
    <mergeCell ref="B57:I57"/>
    <mergeCell ref="J71:L71"/>
    <mergeCell ref="C72:I72"/>
    <mergeCell ref="J72:L72"/>
    <mergeCell ref="B70:L70"/>
    <mergeCell ref="C63:I63"/>
    <mergeCell ref="J63:L63"/>
    <mergeCell ref="C64:I64"/>
    <mergeCell ref="J64:L64"/>
    <mergeCell ref="C66:I66"/>
    <mergeCell ref="J66:L66"/>
    <mergeCell ref="J67:L67"/>
    <mergeCell ref="C80:I80"/>
    <mergeCell ref="C81:I81"/>
    <mergeCell ref="C92:I92"/>
    <mergeCell ref="C93:I93"/>
    <mergeCell ref="C94:I94"/>
    <mergeCell ref="B86:I86"/>
    <mergeCell ref="C91:I91"/>
    <mergeCell ref="K79:L79"/>
    <mergeCell ref="K80:L80"/>
    <mergeCell ref="K81:L81"/>
    <mergeCell ref="C82:I82"/>
    <mergeCell ref="C83:I83"/>
    <mergeCell ref="C84:I84"/>
    <mergeCell ref="C85:I85"/>
    <mergeCell ref="J118:L118"/>
    <mergeCell ref="J113:L113"/>
    <mergeCell ref="B116:L116"/>
    <mergeCell ref="C119:I119"/>
    <mergeCell ref="J119:L119"/>
    <mergeCell ref="C120:I120"/>
    <mergeCell ref="J120:L120"/>
    <mergeCell ref="C121:I121"/>
    <mergeCell ref="J121:L121"/>
    <mergeCell ref="C115:I115"/>
    <mergeCell ref="J115:L115"/>
    <mergeCell ref="C113:I113"/>
    <mergeCell ref="C117:I117"/>
    <mergeCell ref="J117:L117"/>
    <mergeCell ref="B114:I114"/>
    <mergeCell ref="J114:L114"/>
    <mergeCell ref="C118:I118"/>
    <mergeCell ref="J122:L122"/>
    <mergeCell ref="C125:I125"/>
    <mergeCell ref="K125:L125"/>
    <mergeCell ref="B124:L124"/>
    <mergeCell ref="C126:I126"/>
    <mergeCell ref="K126:L126"/>
    <mergeCell ref="C127:I127"/>
    <mergeCell ref="K127:L127"/>
    <mergeCell ref="C129:I129"/>
    <mergeCell ref="K129:L129"/>
    <mergeCell ref="B122:I122"/>
    <mergeCell ref="K128:L128"/>
    <mergeCell ref="K130:L130"/>
    <mergeCell ref="K131:L131"/>
    <mergeCell ref="B132:I132"/>
    <mergeCell ref="K132:L132"/>
    <mergeCell ref="C135:I135"/>
    <mergeCell ref="J135:L135"/>
    <mergeCell ref="B134:L134"/>
    <mergeCell ref="C136:I136"/>
    <mergeCell ref="J136:L136"/>
    <mergeCell ref="C131:I131"/>
    <mergeCell ref="C130:I130"/>
    <mergeCell ref="J137:L137"/>
    <mergeCell ref="C138:I138"/>
    <mergeCell ref="J138:L138"/>
    <mergeCell ref="C139:I139"/>
    <mergeCell ref="J139:L139"/>
    <mergeCell ref="C140:I140"/>
    <mergeCell ref="J140:L140"/>
    <mergeCell ref="J141:L141"/>
    <mergeCell ref="C142:I142"/>
    <mergeCell ref="J142:L142"/>
    <mergeCell ref="C137:I137"/>
    <mergeCell ref="B141:I141"/>
    <mergeCell ref="C150:I150"/>
    <mergeCell ref="J150:L150"/>
    <mergeCell ref="C151:I151"/>
    <mergeCell ref="J151:L151"/>
    <mergeCell ref="D152:F152"/>
    <mergeCell ref="J143:L143"/>
    <mergeCell ref="B147:L147"/>
    <mergeCell ref="J148:L149"/>
    <mergeCell ref="B145:L145"/>
    <mergeCell ref="C148:I149"/>
    <mergeCell ref="B143:I143"/>
    <mergeCell ref="C111:I111"/>
    <mergeCell ref="J111:L111"/>
    <mergeCell ref="C112:I112"/>
    <mergeCell ref="J112:L112"/>
    <mergeCell ref="K97:L97"/>
    <mergeCell ref="K98:L98"/>
    <mergeCell ref="K99:L99"/>
    <mergeCell ref="C99:I99"/>
    <mergeCell ref="K95:L95"/>
    <mergeCell ref="K96:L96"/>
    <mergeCell ref="B101:I101"/>
    <mergeCell ref="B105:L105"/>
    <mergeCell ref="C95:I95"/>
    <mergeCell ref="C96:I96"/>
    <mergeCell ref="C98:I98"/>
    <mergeCell ref="B110:L110"/>
    <mergeCell ref="C106:I106"/>
    <mergeCell ref="J106:L106"/>
    <mergeCell ref="C107:I107"/>
    <mergeCell ref="J107:L107"/>
    <mergeCell ref="B108:I108"/>
    <mergeCell ref="J108:L108"/>
    <mergeCell ref="C100:I100"/>
    <mergeCell ref="K100:L100"/>
    <mergeCell ref="B77:L77"/>
    <mergeCell ref="B68:I68"/>
    <mergeCell ref="J68:L68"/>
    <mergeCell ref="C71:I71"/>
    <mergeCell ref="K101:L101"/>
    <mergeCell ref="K82:L82"/>
    <mergeCell ref="K83:L83"/>
    <mergeCell ref="K84:L84"/>
    <mergeCell ref="K85:L85"/>
    <mergeCell ref="K86:L86"/>
    <mergeCell ref="K91:L91"/>
    <mergeCell ref="B88:L88"/>
    <mergeCell ref="B90:L90"/>
    <mergeCell ref="C97:I97"/>
    <mergeCell ref="C73:I73"/>
    <mergeCell ref="J73:L73"/>
    <mergeCell ref="C74:I74"/>
    <mergeCell ref="J74:L74"/>
    <mergeCell ref="B75:I75"/>
    <mergeCell ref="J75:L75"/>
    <mergeCell ref="K92:L92"/>
    <mergeCell ref="K93:L93"/>
    <mergeCell ref="K94:L94"/>
    <mergeCell ref="C79:I79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zoomScaleNormal="100" workbookViewId="0">
      <selection activeCell="F12" sqref="F12"/>
    </sheetView>
  </sheetViews>
  <sheetFormatPr defaultColWidth="9.28515625" defaultRowHeight="12.75"/>
  <cols>
    <col min="1" max="1" width="28.42578125" bestFit="1" customWidth="1"/>
    <col min="2" max="2" width="13.140625" customWidth="1"/>
    <col min="3" max="4" width="13.28515625" customWidth="1"/>
    <col min="5" max="5" width="11.140625" customWidth="1"/>
    <col min="6" max="6" width="15.5703125" customWidth="1"/>
  </cols>
  <sheetData>
    <row r="1" spans="1:7">
      <c r="A1" s="14"/>
      <c r="B1" s="14"/>
      <c r="C1" s="14"/>
      <c r="D1" s="14"/>
      <c r="E1" s="14"/>
      <c r="F1" s="14"/>
      <c r="G1" s="14"/>
    </row>
    <row r="2" spans="1:7">
      <c r="A2" s="190" t="s">
        <v>139</v>
      </c>
      <c r="B2" s="190"/>
      <c r="C2" s="190"/>
      <c r="D2" s="190"/>
      <c r="E2" s="190"/>
      <c r="F2" s="190"/>
      <c r="G2" s="14"/>
    </row>
    <row r="3" spans="1:7" ht="25.5">
      <c r="A3" s="15" t="s">
        <v>23</v>
      </c>
      <c r="B3" s="15" t="s">
        <v>143</v>
      </c>
      <c r="C3" s="15" t="s">
        <v>24</v>
      </c>
      <c r="D3" s="15" t="s">
        <v>142</v>
      </c>
      <c r="E3" s="16" t="s">
        <v>19</v>
      </c>
      <c r="F3" s="16" t="s">
        <v>20</v>
      </c>
      <c r="G3" s="14"/>
    </row>
    <row r="4" spans="1:7" s="11" customFormat="1" ht="38.25">
      <c r="A4" s="20" t="s">
        <v>144</v>
      </c>
      <c r="B4" s="18">
        <v>2</v>
      </c>
      <c r="C4" s="18" t="s">
        <v>21</v>
      </c>
      <c r="D4" s="18" t="s">
        <v>145</v>
      </c>
      <c r="E4" s="19"/>
      <c r="F4" s="19">
        <f>B4*E4</f>
        <v>0</v>
      </c>
      <c r="G4" s="17"/>
    </row>
    <row r="5" spans="1:7" s="11" customFormat="1" ht="38.25">
      <c r="A5" s="20" t="s">
        <v>146</v>
      </c>
      <c r="B5" s="18">
        <v>2</v>
      </c>
      <c r="C5" s="18" t="s">
        <v>21</v>
      </c>
      <c r="D5" s="18" t="s">
        <v>147</v>
      </c>
      <c r="E5" s="19"/>
      <c r="F5" s="19">
        <f>B5*E5*2</f>
        <v>0</v>
      </c>
      <c r="G5" s="17"/>
    </row>
    <row r="6" spans="1:7" s="11" customFormat="1" ht="25.5">
      <c r="A6" s="20" t="s">
        <v>150</v>
      </c>
      <c r="B6" s="18">
        <v>2</v>
      </c>
      <c r="C6" s="18" t="s">
        <v>22</v>
      </c>
      <c r="D6" s="18" t="s">
        <v>145</v>
      </c>
      <c r="E6" s="19"/>
      <c r="F6" s="19">
        <f>B6*E6</f>
        <v>0</v>
      </c>
      <c r="G6" s="17"/>
    </row>
    <row r="7" spans="1:7" s="11" customFormat="1">
      <c r="A7" t="s">
        <v>151</v>
      </c>
      <c r="B7" s="18">
        <v>2</v>
      </c>
      <c r="C7" s="18" t="s">
        <v>21</v>
      </c>
      <c r="D7" s="18" t="s">
        <v>147</v>
      </c>
      <c r="E7" s="19"/>
      <c r="F7" s="19">
        <f>B7*E7*2</f>
        <v>0</v>
      </c>
      <c r="G7" s="17"/>
    </row>
    <row r="8" spans="1:7" s="11" customFormat="1" ht="25.5">
      <c r="A8" s="20" t="s">
        <v>148</v>
      </c>
      <c r="B8" s="18">
        <v>3</v>
      </c>
      <c r="C8" s="18" t="s">
        <v>21</v>
      </c>
      <c r="D8" s="18" t="s">
        <v>145</v>
      </c>
      <c r="E8" s="19"/>
      <c r="F8" s="19">
        <f>B8*E8</f>
        <v>0</v>
      </c>
      <c r="G8" s="17"/>
    </row>
    <row r="9" spans="1:7" s="11" customFormat="1">
      <c r="A9" s="20" t="s">
        <v>149</v>
      </c>
      <c r="B9" s="18">
        <v>1</v>
      </c>
      <c r="C9" s="18" t="s">
        <v>21</v>
      </c>
      <c r="D9" s="18" t="s">
        <v>145</v>
      </c>
      <c r="E9" s="19"/>
      <c r="F9" s="19">
        <f>B9*E9</f>
        <v>0</v>
      </c>
      <c r="G9" s="17"/>
    </row>
    <row r="10" spans="1:7" s="11" customFormat="1" ht="21" customHeight="1">
      <c r="A10" s="187" t="s">
        <v>140</v>
      </c>
      <c r="B10" s="188"/>
      <c r="C10" s="188"/>
      <c r="D10" s="188"/>
      <c r="E10" s="189"/>
      <c r="F10" s="12">
        <f>SUM(F4:F9)</f>
        <v>0</v>
      </c>
      <c r="G10" s="17"/>
    </row>
    <row r="11" spans="1:7">
      <c r="A11" s="191" t="s">
        <v>26</v>
      </c>
      <c r="B11" s="191"/>
      <c r="C11" s="191"/>
      <c r="D11" s="191"/>
      <c r="E11" s="191"/>
      <c r="F11" s="13">
        <f>F10/12</f>
        <v>0</v>
      </c>
      <c r="G11" s="14"/>
    </row>
    <row r="12" spans="1:7">
      <c r="A12" s="14"/>
      <c r="B12" s="14"/>
      <c r="C12" s="14"/>
      <c r="D12" s="14"/>
      <c r="E12" s="14"/>
      <c r="F12" s="14"/>
      <c r="G12" s="14"/>
    </row>
    <row r="13" spans="1:7">
      <c r="A13" s="14"/>
      <c r="B13" s="14"/>
      <c r="C13" s="14"/>
      <c r="D13" s="14"/>
      <c r="E13" s="14"/>
      <c r="F13" s="14"/>
      <c r="G13" s="14"/>
    </row>
  </sheetData>
  <sheetProtection selectLockedCells="1" selectUnlockedCells="1"/>
  <mergeCells count="3">
    <mergeCell ref="A10:E10"/>
    <mergeCell ref="A2:F2"/>
    <mergeCell ref="A11:E11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Recepcionista</vt:lpstr>
      <vt:lpstr>Uniforme</vt:lpstr>
      <vt:lpstr>Recepcionista!Area_de_impressao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"11891"</cp:lastModifiedBy>
  <cp:lastPrinted>2018-03-07T19:51:51Z</cp:lastPrinted>
  <dcterms:created xsi:type="dcterms:W3CDTF">2016-09-02T16:32:58Z</dcterms:created>
  <dcterms:modified xsi:type="dcterms:W3CDTF">2021-12-16T21:57:52Z</dcterms:modified>
</cp:coreProperties>
</file>